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<sst xmlns="http://schemas.openxmlformats.org/spreadsheetml/2006/main" count="54" uniqueCount="42">
  <si>
    <r>
      <rPr>
        <b/>
        <sz val="24"/>
        <color theme="1"/>
        <rFont val="方正小标宋简体"/>
        <charset val="134"/>
      </rPr>
      <t>旺苍县2022年第一批次建设用地项目（</t>
    </r>
    <r>
      <rPr>
        <b/>
        <sz val="16"/>
        <color theme="1"/>
        <rFont val="方正小标宋简体"/>
        <charset val="134"/>
      </rPr>
      <t>曾家山旅游度假区天星-盐河片区旅游基础设施盐河游客中心建设项目</t>
    </r>
    <r>
      <rPr>
        <b/>
        <sz val="24"/>
        <color theme="1"/>
        <rFont val="方正小标宋简体"/>
        <charset val="134"/>
      </rPr>
      <t>）土地分户补偿表</t>
    </r>
  </si>
  <si>
    <t>序号</t>
  </si>
  <si>
    <t>姓名</t>
  </si>
  <si>
    <t>农用地</t>
  </si>
  <si>
    <t>建设用地</t>
  </si>
  <si>
    <t>未利用地</t>
  </si>
  <si>
    <t>总面积</t>
  </si>
  <si>
    <t>总费用</t>
  </si>
  <si>
    <t xml:space="preserve">耕地
</t>
  </si>
  <si>
    <t>林地</t>
  </si>
  <si>
    <t>其他农用地</t>
  </si>
  <si>
    <t>面积</t>
  </si>
  <si>
    <t>土补</t>
  </si>
  <si>
    <t>安补</t>
  </si>
  <si>
    <t>青苗</t>
  </si>
  <si>
    <t>青山村四社</t>
  </si>
  <si>
    <t>张绍年</t>
  </si>
  <si>
    <t>刘术德</t>
  </si>
  <si>
    <t>刘德满</t>
  </si>
  <si>
    <t>唐思美</t>
  </si>
  <si>
    <t>向宗信</t>
  </si>
  <si>
    <t>青山村一社</t>
  </si>
  <si>
    <t>向玖秀</t>
  </si>
  <si>
    <t>任春荣</t>
  </si>
  <si>
    <t>刘永清</t>
  </si>
  <si>
    <t>向刚</t>
  </si>
  <si>
    <t>宋华林</t>
  </si>
  <si>
    <t>集体</t>
  </si>
  <si>
    <t>李仕平</t>
  </si>
  <si>
    <t>向光贵</t>
  </si>
  <si>
    <t>宋能勇</t>
  </si>
  <si>
    <t>宋伦学</t>
  </si>
  <si>
    <t>向宗刚</t>
  </si>
  <si>
    <t>吴成猛</t>
  </si>
  <si>
    <t>吴红</t>
  </si>
  <si>
    <t>宋兵</t>
  </si>
  <si>
    <t>宋伦学、宋桢争议地块</t>
  </si>
  <si>
    <t>宋桢</t>
  </si>
  <si>
    <t>宋泽</t>
  </si>
  <si>
    <t>任春明</t>
  </si>
  <si>
    <t>向阳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</si>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</sst>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0">
    <font>
      <sz val="11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8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4" fillId="13" borderId="1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9" fillId="2" borderId="1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T32"/>
  <sheetViews>
    <sheetView tabSelected="1" workbookViewId="0">
      <pane ySplit="5" topLeftCell="A9" activePane="bottomLeft" state="frozen"/>
      <selection/>
      <selection pane="bottomLeft" activeCell="E13" sqref="E13"/>
    </sheetView>
  </sheetViews>
  <sheetFormatPr defaultColWidth="9" defaultRowHeight="13.5"/>
  <cols>
    <col min="2" max="2" width="10.625" customWidth="1"/>
    <col min="3" max="3" width="9.25"/>
    <col min="4" max="5" width="14.125"/>
    <col min="6" max="6" width="12.875"/>
    <col min="7" max="7" width="9.25"/>
    <col min="8" max="8" width="14.125"/>
    <col min="9" max="9" width="15.375"/>
    <col min="11" max="12" width="12.875"/>
    <col min="14" max="15" width="12.875"/>
    <col min="16" max="16" width="9.25"/>
    <col min="17" max="17" width="12.875"/>
    <col min="18" max="18" width="13.125" customWidth="1"/>
    <col min="19" max="19" width="10.375" customWidth="1"/>
    <col min="20" max="20" width="15.375"/>
  </cols>
  <sheetData>
    <row r="2" ht="31.5" spans="1:20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7" customHeight="1" spans="1:20">
      <c r="A3" s="2" t="s">
        <v>1</v>
      </c>
      <c r="B3" s="2" t="s">
        <v>2</v>
      </c>
      <c r="C3" s="3" t="s">
        <v>3</v>
      </c>
      <c r="D3" s="4"/>
      <c r="E3" s="4"/>
      <c r="F3" s="4"/>
      <c r="G3" s="4"/>
      <c r="H3" s="4"/>
      <c r="I3" s="4"/>
      <c r="J3" s="4"/>
      <c r="K3" s="4"/>
      <c r="L3" s="15"/>
      <c r="M3" s="16" t="s">
        <v>4</v>
      </c>
      <c r="N3" s="17"/>
      <c r="O3" s="18"/>
      <c r="P3" s="16" t="s">
        <v>5</v>
      </c>
      <c r="Q3" s="17"/>
      <c r="R3" s="18"/>
      <c r="S3" s="27" t="s">
        <v>6</v>
      </c>
      <c r="T3" s="27" t="s">
        <v>7</v>
      </c>
    </row>
    <row r="4" ht="27" customHeight="1" spans="1:20">
      <c r="A4" s="2"/>
      <c r="B4" s="2"/>
      <c r="C4" s="5" t="s">
        <v>8</v>
      </c>
      <c r="D4" s="5"/>
      <c r="E4" s="5"/>
      <c r="F4" s="5"/>
      <c r="G4" s="5" t="s">
        <v>9</v>
      </c>
      <c r="H4" s="5"/>
      <c r="I4" s="5"/>
      <c r="J4" s="5" t="s">
        <v>10</v>
      </c>
      <c r="K4" s="5"/>
      <c r="L4" s="5"/>
      <c r="M4" s="19"/>
      <c r="N4" s="20"/>
      <c r="O4" s="21"/>
      <c r="P4" s="19"/>
      <c r="Q4" s="20"/>
      <c r="R4" s="21"/>
      <c r="S4" s="28"/>
      <c r="T4" s="28"/>
    </row>
    <row r="5" ht="27" customHeight="1" spans="1:20">
      <c r="A5" s="2"/>
      <c r="B5" s="2"/>
      <c r="C5" s="5" t="s">
        <v>11</v>
      </c>
      <c r="D5" s="5" t="s">
        <v>12</v>
      </c>
      <c r="E5" s="5" t="s">
        <v>13</v>
      </c>
      <c r="F5" s="5" t="s">
        <v>14</v>
      </c>
      <c r="G5" s="5" t="s">
        <v>11</v>
      </c>
      <c r="H5" s="5" t="s">
        <v>12</v>
      </c>
      <c r="I5" s="5" t="s">
        <v>13</v>
      </c>
      <c r="J5" s="5" t="s">
        <v>11</v>
      </c>
      <c r="K5" s="5" t="s">
        <v>12</v>
      </c>
      <c r="L5" s="5" t="s">
        <v>13</v>
      </c>
      <c r="M5" s="5" t="s">
        <v>11</v>
      </c>
      <c r="N5" s="5" t="s">
        <v>12</v>
      </c>
      <c r="O5" s="5" t="s">
        <v>13</v>
      </c>
      <c r="P5" s="5" t="s">
        <v>11</v>
      </c>
      <c r="Q5" s="5" t="s">
        <v>12</v>
      </c>
      <c r="R5" s="5" t="s">
        <v>13</v>
      </c>
      <c r="S5" s="29"/>
      <c r="T5" s="29"/>
    </row>
    <row r="6" ht="27" customHeight="1" spans="1:20">
      <c r="A6" s="6" t="s">
        <v>15</v>
      </c>
      <c r="B6" s="7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2"/>
      <c r="Q6" s="5"/>
      <c r="R6" s="5"/>
      <c r="S6" s="29"/>
      <c r="T6" s="29"/>
    </row>
    <row r="7" ht="27" customHeight="1" spans="1:20">
      <c r="A7" s="8">
        <v>1</v>
      </c>
      <c r="B7" s="9" t="s">
        <v>16</v>
      </c>
      <c r="C7" s="10">
        <v>0.330075</v>
      </c>
      <c r="D7" s="11">
        <f t="shared" ref="D7:D16" si="0">C7*37900*0.3</f>
        <v>3752.95275</v>
      </c>
      <c r="E7" s="11">
        <f t="shared" ref="E7:E16" si="1">C7*37900*0.7</f>
        <v>8756.88975</v>
      </c>
      <c r="F7" s="11">
        <f t="shared" ref="F7:F16" si="2">C7*1730*0.6</f>
        <v>342.61785</v>
      </c>
      <c r="G7" s="10"/>
      <c r="H7" s="11">
        <f t="shared" ref="H7:H12" si="3">G7*37900*0.3</f>
        <v>0</v>
      </c>
      <c r="I7" s="11">
        <f t="shared" ref="I7:I12" si="4">G7*37900*0.7</f>
        <v>0</v>
      </c>
      <c r="J7" s="11">
        <v>0</v>
      </c>
      <c r="K7" s="11">
        <f t="shared" ref="K7:K16" si="5">J7*37900*0.3</f>
        <v>0</v>
      </c>
      <c r="L7" s="11">
        <f t="shared" ref="L7:L16" si="6">J7*37900*0.7</f>
        <v>0</v>
      </c>
      <c r="M7" s="10"/>
      <c r="N7" s="11">
        <f t="shared" ref="N7:N16" si="7">M7*37900*0.3*0.5</f>
        <v>0</v>
      </c>
      <c r="O7" s="11">
        <f t="shared" ref="O7:O16" si="8">M7*37900*0.7*0.5</f>
        <v>0</v>
      </c>
      <c r="P7" s="23"/>
      <c r="Q7" s="11">
        <f t="shared" ref="Q7:Q16" si="9">P7*37900*0.3*0.5</f>
        <v>0</v>
      </c>
      <c r="R7" s="11">
        <f t="shared" ref="R7:R16" si="10">P7*37900*0.7*0.5</f>
        <v>0</v>
      </c>
      <c r="S7" s="11">
        <f t="shared" ref="S7:S12" si="11">P7+M7+J7+G7+C7</f>
        <v>0.330075</v>
      </c>
      <c r="T7" s="11">
        <f>R7+Q7+O7+N7+L7+K7+I7+H7+F7+E7+D7</f>
        <v>12852.46035</v>
      </c>
    </row>
    <row r="8" ht="27" customHeight="1" spans="1:20">
      <c r="A8" s="8">
        <v>2</v>
      </c>
      <c r="B8" s="9" t="s">
        <v>17</v>
      </c>
      <c r="C8" s="10">
        <v>0.59238</v>
      </c>
      <c r="D8" s="11">
        <f t="shared" si="0"/>
        <v>6735.3606</v>
      </c>
      <c r="E8" s="11">
        <f t="shared" si="1"/>
        <v>15715.8414</v>
      </c>
      <c r="F8" s="11">
        <f t="shared" si="2"/>
        <v>614.89044</v>
      </c>
      <c r="G8" s="10"/>
      <c r="H8" s="11">
        <f t="shared" si="3"/>
        <v>0</v>
      </c>
      <c r="I8" s="11">
        <f t="shared" si="4"/>
        <v>0</v>
      </c>
      <c r="J8" s="11">
        <v>0</v>
      </c>
      <c r="K8" s="11">
        <f t="shared" si="5"/>
        <v>0</v>
      </c>
      <c r="L8" s="11">
        <f t="shared" si="6"/>
        <v>0</v>
      </c>
      <c r="M8" s="10"/>
      <c r="N8" s="11">
        <f t="shared" si="7"/>
        <v>0</v>
      </c>
      <c r="O8" s="11">
        <f t="shared" si="8"/>
        <v>0</v>
      </c>
      <c r="P8" s="24"/>
      <c r="Q8" s="11">
        <f t="shared" si="9"/>
        <v>0</v>
      </c>
      <c r="R8" s="11">
        <f t="shared" si="10"/>
        <v>0</v>
      </c>
      <c r="S8" s="11">
        <f t="shared" si="11"/>
        <v>0.59238</v>
      </c>
      <c r="T8" s="11">
        <f>R8+Q8+O8+N8+L8+K8+I8+H8+F8+E8+D8</f>
        <v>23066.09244</v>
      </c>
    </row>
    <row r="9" ht="27" customHeight="1" spans="1:20">
      <c r="A9" s="8">
        <v>3</v>
      </c>
      <c r="B9" s="9" t="s">
        <v>18</v>
      </c>
      <c r="C9" s="10">
        <v>0.496515</v>
      </c>
      <c r="D9" s="11">
        <f t="shared" si="0"/>
        <v>5645.37555</v>
      </c>
      <c r="E9" s="11">
        <f t="shared" si="1"/>
        <v>13172.54295</v>
      </c>
      <c r="F9" s="11">
        <f t="shared" si="2"/>
        <v>515.38257</v>
      </c>
      <c r="G9" s="10"/>
      <c r="H9" s="11">
        <f t="shared" si="3"/>
        <v>0</v>
      </c>
      <c r="I9" s="11">
        <f t="shared" si="4"/>
        <v>0</v>
      </c>
      <c r="J9" s="11">
        <v>0</v>
      </c>
      <c r="K9" s="11">
        <f t="shared" si="5"/>
        <v>0</v>
      </c>
      <c r="L9" s="11">
        <f t="shared" si="6"/>
        <v>0</v>
      </c>
      <c r="M9" s="10"/>
      <c r="N9" s="11">
        <f t="shared" si="7"/>
        <v>0</v>
      </c>
      <c r="O9" s="11">
        <f t="shared" si="8"/>
        <v>0</v>
      </c>
      <c r="P9" s="24"/>
      <c r="Q9" s="11">
        <f t="shared" si="9"/>
        <v>0</v>
      </c>
      <c r="R9" s="11">
        <f t="shared" si="10"/>
        <v>0</v>
      </c>
      <c r="S9" s="11">
        <f t="shared" si="11"/>
        <v>0.496515</v>
      </c>
      <c r="T9" s="11">
        <f>R9+Q9+O9+N9+L9+K9+I9+H9+F9+E9+D9</f>
        <v>19333.30107</v>
      </c>
    </row>
    <row r="10" ht="27" customHeight="1" spans="1:20">
      <c r="A10" s="8">
        <v>4</v>
      </c>
      <c r="B10" s="9" t="s">
        <v>19</v>
      </c>
      <c r="C10" s="10">
        <v>0.943755</v>
      </c>
      <c r="D10" s="11">
        <f t="shared" si="0"/>
        <v>10730.49435</v>
      </c>
      <c r="E10" s="11">
        <f t="shared" si="1"/>
        <v>25037.82015</v>
      </c>
      <c r="F10" s="11">
        <f t="shared" si="2"/>
        <v>979.61769</v>
      </c>
      <c r="G10" s="10"/>
      <c r="H10" s="11">
        <f t="shared" si="3"/>
        <v>0</v>
      </c>
      <c r="I10" s="11">
        <f t="shared" si="4"/>
        <v>0</v>
      </c>
      <c r="J10" s="11">
        <v>0</v>
      </c>
      <c r="K10" s="11">
        <f t="shared" si="5"/>
        <v>0</v>
      </c>
      <c r="L10" s="11">
        <f t="shared" si="6"/>
        <v>0</v>
      </c>
      <c r="M10" s="10"/>
      <c r="N10" s="11">
        <f t="shared" si="7"/>
        <v>0</v>
      </c>
      <c r="O10" s="11">
        <f t="shared" si="8"/>
        <v>0</v>
      </c>
      <c r="P10" s="24"/>
      <c r="Q10" s="11">
        <f t="shared" si="9"/>
        <v>0</v>
      </c>
      <c r="R10" s="11">
        <f t="shared" si="10"/>
        <v>0</v>
      </c>
      <c r="S10" s="11">
        <f t="shared" si="11"/>
        <v>0.943755</v>
      </c>
      <c r="T10" s="11">
        <f>R10+Q10+O10+N10+L10+K10+I10+H10+F10+E10+D10</f>
        <v>36747.93219</v>
      </c>
    </row>
    <row r="11" ht="27" customHeight="1" spans="1:20">
      <c r="A11" s="8">
        <v>5</v>
      </c>
      <c r="B11" s="9" t="s">
        <v>20</v>
      </c>
      <c r="C11" s="10">
        <v>0.337275</v>
      </c>
      <c r="D11" s="11">
        <f t="shared" si="0"/>
        <v>3834.81675</v>
      </c>
      <c r="E11" s="11">
        <f t="shared" si="1"/>
        <v>8947.90575</v>
      </c>
      <c r="F11" s="11">
        <f t="shared" si="2"/>
        <v>350.09145</v>
      </c>
      <c r="G11" s="10"/>
      <c r="H11" s="11">
        <f t="shared" si="3"/>
        <v>0</v>
      </c>
      <c r="I11" s="11">
        <f t="shared" si="4"/>
        <v>0</v>
      </c>
      <c r="J11" s="25">
        <v>0.05058</v>
      </c>
      <c r="K11" s="11">
        <f t="shared" si="5"/>
        <v>575.0946</v>
      </c>
      <c r="L11" s="11">
        <f t="shared" si="6"/>
        <v>1341.8874</v>
      </c>
      <c r="M11" s="10"/>
      <c r="N11" s="11">
        <f t="shared" si="7"/>
        <v>0</v>
      </c>
      <c r="O11" s="11">
        <f t="shared" si="8"/>
        <v>0</v>
      </c>
      <c r="P11" s="24"/>
      <c r="Q11" s="11">
        <f t="shared" si="9"/>
        <v>0</v>
      </c>
      <c r="R11" s="11">
        <f t="shared" si="10"/>
        <v>0</v>
      </c>
      <c r="S11" s="11">
        <f t="shared" si="11"/>
        <v>0.387855</v>
      </c>
      <c r="T11" s="11">
        <f>R11+Q11+O11+N11+L11+K11+I11+H11+F11+E11+D11</f>
        <v>15049.79595</v>
      </c>
    </row>
    <row r="12" ht="27" customHeight="1" spans="1:20">
      <c r="A12" s="6" t="s">
        <v>21</v>
      </c>
      <c r="B12" s="7"/>
      <c r="C12" s="10"/>
      <c r="D12" s="11">
        <f t="shared" si="0"/>
        <v>0</v>
      </c>
      <c r="E12" s="11">
        <f t="shared" si="1"/>
        <v>0</v>
      </c>
      <c r="F12" s="11">
        <f t="shared" si="2"/>
        <v>0</v>
      </c>
      <c r="G12" s="10"/>
      <c r="H12" s="11">
        <f t="shared" si="3"/>
        <v>0</v>
      </c>
      <c r="I12" s="11">
        <f t="shared" si="4"/>
        <v>0</v>
      </c>
      <c r="J12" s="11"/>
      <c r="K12" s="11">
        <f t="shared" si="5"/>
        <v>0</v>
      </c>
      <c r="L12" s="11">
        <f t="shared" si="6"/>
        <v>0</v>
      </c>
      <c r="M12" s="10"/>
      <c r="N12" s="11">
        <f t="shared" si="7"/>
        <v>0</v>
      </c>
      <c r="O12" s="11">
        <f t="shared" si="8"/>
        <v>0</v>
      </c>
      <c r="P12" s="24"/>
      <c r="Q12" s="11">
        <f t="shared" si="9"/>
        <v>0</v>
      </c>
      <c r="R12" s="11">
        <f t="shared" si="10"/>
        <v>0</v>
      </c>
      <c r="S12" s="11">
        <f t="shared" si="11"/>
        <v>0</v>
      </c>
      <c r="T12" s="11"/>
    </row>
    <row r="13" ht="27" customHeight="1" spans="1:20">
      <c r="A13" s="8">
        <v>1</v>
      </c>
      <c r="B13" s="9" t="s">
        <v>22</v>
      </c>
      <c r="C13" s="10">
        <v>0.73593</v>
      </c>
      <c r="D13" s="11">
        <f t="shared" si="0"/>
        <v>8367.5241</v>
      </c>
      <c r="E13" s="11">
        <f t="shared" si="1"/>
        <v>19524.2229</v>
      </c>
      <c r="F13" s="11">
        <f t="shared" si="2"/>
        <v>763.89534</v>
      </c>
      <c r="G13" s="10"/>
      <c r="H13" s="11">
        <f t="shared" ref="H13:H20" si="12">G13*37900*0.3</f>
        <v>0</v>
      </c>
      <c r="I13" s="11">
        <f t="shared" ref="I13:I20" si="13">G13*37900*0.7</f>
        <v>0</v>
      </c>
      <c r="J13" s="11"/>
      <c r="K13" s="11">
        <f t="shared" si="5"/>
        <v>0</v>
      </c>
      <c r="L13" s="11">
        <f t="shared" si="6"/>
        <v>0</v>
      </c>
      <c r="M13" s="10"/>
      <c r="N13" s="11">
        <f t="shared" si="7"/>
        <v>0</v>
      </c>
      <c r="O13" s="11">
        <f t="shared" si="8"/>
        <v>0</v>
      </c>
      <c r="P13" s="24"/>
      <c r="Q13" s="11">
        <f t="shared" si="9"/>
        <v>0</v>
      </c>
      <c r="R13" s="11">
        <f t="shared" si="10"/>
        <v>0</v>
      </c>
      <c r="S13" s="11">
        <f t="shared" ref="S13:S31" si="14">P13+M13+J13+G13+C13</f>
        <v>0.73593</v>
      </c>
      <c r="T13" s="11">
        <f t="shared" ref="T13:T21" si="15">R13+Q13+O13+N13+L13+K13+I13+H13+F13+E13+D13</f>
        <v>28655.64234</v>
      </c>
    </row>
    <row r="14" ht="27" customHeight="1" spans="1:20">
      <c r="A14" s="8">
        <v>2</v>
      </c>
      <c r="B14" s="9" t="s">
        <v>23</v>
      </c>
      <c r="C14" s="10">
        <v>0.9399</v>
      </c>
      <c r="D14" s="11">
        <f t="shared" si="0"/>
        <v>10686.663</v>
      </c>
      <c r="E14" s="11">
        <f t="shared" si="1"/>
        <v>24935.547</v>
      </c>
      <c r="F14" s="11">
        <f t="shared" si="2"/>
        <v>975.6162</v>
      </c>
      <c r="G14" s="10"/>
      <c r="H14" s="11">
        <f t="shared" si="12"/>
        <v>0</v>
      </c>
      <c r="I14" s="11">
        <f t="shared" si="13"/>
        <v>0</v>
      </c>
      <c r="J14" s="11"/>
      <c r="K14" s="11">
        <f t="shared" si="5"/>
        <v>0</v>
      </c>
      <c r="L14" s="11">
        <f t="shared" si="6"/>
        <v>0</v>
      </c>
      <c r="M14" s="10"/>
      <c r="N14" s="11">
        <f t="shared" si="7"/>
        <v>0</v>
      </c>
      <c r="O14" s="11">
        <f t="shared" si="8"/>
        <v>0</v>
      </c>
      <c r="P14" s="24"/>
      <c r="Q14" s="11">
        <f t="shared" si="9"/>
        <v>0</v>
      </c>
      <c r="R14" s="11">
        <f t="shared" si="10"/>
        <v>0</v>
      </c>
      <c r="S14" s="11">
        <f t="shared" si="14"/>
        <v>0.9399</v>
      </c>
      <c r="T14" s="11">
        <f t="shared" si="15"/>
        <v>36597.8262</v>
      </c>
    </row>
    <row r="15" ht="27" customHeight="1" spans="1:20">
      <c r="A15" s="8">
        <v>3</v>
      </c>
      <c r="B15" s="9" t="s">
        <v>24</v>
      </c>
      <c r="C15" s="10">
        <v>1.237755</v>
      </c>
      <c r="D15" s="11">
        <f t="shared" si="0"/>
        <v>14073.27435</v>
      </c>
      <c r="E15" s="11">
        <f t="shared" si="1"/>
        <v>32837.64015</v>
      </c>
      <c r="F15" s="11">
        <f t="shared" si="2"/>
        <v>1284.78969</v>
      </c>
      <c r="G15" s="10">
        <v>8.117</v>
      </c>
      <c r="H15" s="11">
        <f t="shared" si="12"/>
        <v>92290.29</v>
      </c>
      <c r="I15" s="11">
        <f t="shared" si="13"/>
        <v>215344.01</v>
      </c>
      <c r="J15" s="11"/>
      <c r="K15" s="11">
        <f t="shared" si="5"/>
        <v>0</v>
      </c>
      <c r="L15" s="11">
        <f t="shared" si="6"/>
        <v>0</v>
      </c>
      <c r="M15" s="10"/>
      <c r="N15" s="11">
        <f t="shared" si="7"/>
        <v>0</v>
      </c>
      <c r="O15" s="11">
        <f t="shared" si="8"/>
        <v>0</v>
      </c>
      <c r="P15" s="24"/>
      <c r="Q15" s="11">
        <f t="shared" si="9"/>
        <v>0</v>
      </c>
      <c r="R15" s="11">
        <f t="shared" si="10"/>
        <v>0</v>
      </c>
      <c r="S15" s="11">
        <f t="shared" si="14"/>
        <v>9.354755</v>
      </c>
      <c r="T15" s="11">
        <f t="shared" si="15"/>
        <v>355830.00419</v>
      </c>
    </row>
    <row r="16" ht="27" customHeight="1" spans="1:20">
      <c r="A16" s="8">
        <v>4</v>
      </c>
      <c r="B16" s="9" t="s">
        <v>25</v>
      </c>
      <c r="C16" s="10"/>
      <c r="D16" s="11"/>
      <c r="E16" s="11"/>
      <c r="F16" s="11"/>
      <c r="G16" s="10">
        <v>2.537</v>
      </c>
      <c r="H16" s="11">
        <f t="shared" si="12"/>
        <v>28845.69</v>
      </c>
      <c r="I16" s="11">
        <f t="shared" si="13"/>
        <v>67306.61</v>
      </c>
      <c r="J16" s="11"/>
      <c r="K16" s="11"/>
      <c r="L16" s="11"/>
      <c r="M16" s="10"/>
      <c r="N16" s="11"/>
      <c r="O16" s="11"/>
      <c r="P16" s="24"/>
      <c r="Q16" s="11"/>
      <c r="R16" s="11"/>
      <c r="S16" s="11">
        <f t="shared" si="14"/>
        <v>2.537</v>
      </c>
      <c r="T16" s="11">
        <f t="shared" si="15"/>
        <v>96152.3</v>
      </c>
    </row>
    <row r="17" ht="27" customHeight="1" spans="1:20">
      <c r="A17" s="8">
        <v>5</v>
      </c>
      <c r="B17" s="9" t="s">
        <v>26</v>
      </c>
      <c r="C17" s="10">
        <v>0.516</v>
      </c>
      <c r="D17" s="11">
        <f t="shared" ref="D17:D31" si="16">C17*37900*0.3</f>
        <v>5866.92</v>
      </c>
      <c r="E17" s="11">
        <f t="shared" ref="E17:E31" si="17">C17*37900*0.7</f>
        <v>13689.48</v>
      </c>
      <c r="F17" s="11">
        <f t="shared" ref="F17:F31" si="18">C17*1730*0.6</f>
        <v>535.608</v>
      </c>
      <c r="G17" s="10">
        <v>0.033</v>
      </c>
      <c r="H17" s="11">
        <f t="shared" si="12"/>
        <v>375.21</v>
      </c>
      <c r="I17" s="11">
        <f t="shared" si="13"/>
        <v>875.49</v>
      </c>
      <c r="J17" s="11"/>
      <c r="K17" s="11">
        <f>J17*37900*0.3</f>
        <v>0</v>
      </c>
      <c r="L17" s="11">
        <f>J17*37900*0.7</f>
        <v>0</v>
      </c>
      <c r="M17" s="25">
        <v>0.76713</v>
      </c>
      <c r="N17" s="11">
        <f>M17*37900*0.3*0.5</f>
        <v>4361.13405</v>
      </c>
      <c r="O17" s="11">
        <f>M17*37900*0.7*0.5</f>
        <v>10175.97945</v>
      </c>
      <c r="P17" s="24"/>
      <c r="Q17" s="11">
        <f>P17*37900*0.3*0.5</f>
        <v>0</v>
      </c>
      <c r="R17" s="11">
        <f>P17*37900*0.7*0.5</f>
        <v>0</v>
      </c>
      <c r="S17" s="11">
        <f t="shared" si="14"/>
        <v>1.31613</v>
      </c>
      <c r="T17" s="11">
        <f t="shared" si="15"/>
        <v>35879.8215</v>
      </c>
    </row>
    <row r="18" ht="27" customHeight="1" spans="1:20">
      <c r="A18" s="8">
        <v>6</v>
      </c>
      <c r="B18" s="9" t="s">
        <v>27</v>
      </c>
      <c r="C18" s="10"/>
      <c r="D18" s="11">
        <f t="shared" si="16"/>
        <v>0</v>
      </c>
      <c r="E18" s="11">
        <f t="shared" si="17"/>
        <v>0</v>
      </c>
      <c r="F18" s="11">
        <f t="shared" si="18"/>
        <v>0</v>
      </c>
      <c r="G18" s="10"/>
      <c r="H18" s="11">
        <f t="shared" si="12"/>
        <v>0</v>
      </c>
      <c r="I18" s="11">
        <f t="shared" si="13"/>
        <v>0</v>
      </c>
      <c r="J18" s="11">
        <v>1.616</v>
      </c>
      <c r="K18" s="11">
        <f>J18*37900*0.3</f>
        <v>18373.92</v>
      </c>
      <c r="L18" s="11">
        <f>J18*37900*0.7</f>
        <v>42872.48</v>
      </c>
      <c r="M18" s="10"/>
      <c r="N18" s="11">
        <f>M18*37900*0.3*0.5</f>
        <v>0</v>
      </c>
      <c r="O18" s="11">
        <f>M18*37900*0.7*0.5</f>
        <v>0</v>
      </c>
      <c r="P18" s="24"/>
      <c r="Q18" s="11">
        <f>P18*37900*0.3*0.5</f>
        <v>0</v>
      </c>
      <c r="R18" s="11">
        <f>P18*37900*0.7*0.5</f>
        <v>0</v>
      </c>
      <c r="S18" s="11">
        <f t="shared" si="14"/>
        <v>1.616</v>
      </c>
      <c r="T18" s="11">
        <f t="shared" si="15"/>
        <v>61246.4</v>
      </c>
    </row>
    <row r="19" ht="27" customHeight="1" spans="1:20">
      <c r="A19" s="8">
        <v>7</v>
      </c>
      <c r="B19" s="9" t="s">
        <v>28</v>
      </c>
      <c r="C19" s="10">
        <v>0.36624</v>
      </c>
      <c r="D19" s="11">
        <f t="shared" si="16"/>
        <v>4164.1488</v>
      </c>
      <c r="E19" s="11">
        <f t="shared" si="17"/>
        <v>9716.3472</v>
      </c>
      <c r="F19" s="11">
        <f t="shared" si="18"/>
        <v>380.15712</v>
      </c>
      <c r="G19" s="10">
        <v>5.177</v>
      </c>
      <c r="H19" s="11">
        <f t="shared" si="12"/>
        <v>58862.49</v>
      </c>
      <c r="I19" s="11">
        <f t="shared" si="13"/>
        <v>137345.81</v>
      </c>
      <c r="J19" s="11"/>
      <c r="K19" s="11">
        <f>J19*37900*0.3</f>
        <v>0</v>
      </c>
      <c r="L19" s="11">
        <f>J19*37900*0.7</f>
        <v>0</v>
      </c>
      <c r="M19" s="10"/>
      <c r="N19" s="11">
        <f>M19*37900*0.3*0.5</f>
        <v>0</v>
      </c>
      <c r="O19" s="11">
        <f>M19*37900*0.7*0.5</f>
        <v>0</v>
      </c>
      <c r="P19" s="24"/>
      <c r="Q19" s="11">
        <f>P19*37900*0.3*0.5</f>
        <v>0</v>
      </c>
      <c r="R19" s="11">
        <f>P19*37900*0.7*0.5</f>
        <v>0</v>
      </c>
      <c r="S19" s="11">
        <f t="shared" si="14"/>
        <v>5.54324</v>
      </c>
      <c r="T19" s="11">
        <f t="shared" si="15"/>
        <v>210468.95312</v>
      </c>
    </row>
    <row r="20" ht="27" customHeight="1" spans="1:20">
      <c r="A20" s="8">
        <v>8</v>
      </c>
      <c r="B20" s="9" t="s">
        <v>29</v>
      </c>
      <c r="C20" s="10">
        <v>0.46893</v>
      </c>
      <c r="D20" s="11">
        <f t="shared" si="16"/>
        <v>5331.7341</v>
      </c>
      <c r="E20" s="11">
        <f t="shared" si="17"/>
        <v>12440.7129</v>
      </c>
      <c r="F20" s="11">
        <f t="shared" si="18"/>
        <v>486.74934</v>
      </c>
      <c r="G20" s="10"/>
      <c r="H20" s="11">
        <f t="shared" si="12"/>
        <v>0</v>
      </c>
      <c r="I20" s="11">
        <f t="shared" si="13"/>
        <v>0</v>
      </c>
      <c r="J20" s="11"/>
      <c r="K20" s="11">
        <f>J20*37900*0.3</f>
        <v>0</v>
      </c>
      <c r="L20" s="11">
        <f>J20*37900*0.7</f>
        <v>0</v>
      </c>
      <c r="M20" s="10"/>
      <c r="N20" s="11">
        <f>M20*37900*0.3*0.5</f>
        <v>0</v>
      </c>
      <c r="O20" s="11">
        <f>M20*37900*0.7*0.5</f>
        <v>0</v>
      </c>
      <c r="P20" s="24"/>
      <c r="Q20" s="11">
        <f>P20*37900*0.3*0.5</f>
        <v>0</v>
      </c>
      <c r="R20" s="11">
        <f>P20*37900*0.7*0.5</f>
        <v>0</v>
      </c>
      <c r="S20" s="11">
        <f t="shared" si="14"/>
        <v>0.46893</v>
      </c>
      <c r="T20" s="11">
        <f t="shared" si="15"/>
        <v>18259.19634</v>
      </c>
    </row>
    <row r="21" ht="27" customHeight="1" spans="1:20">
      <c r="A21" s="8">
        <v>9</v>
      </c>
      <c r="B21" s="9" t="s">
        <v>30</v>
      </c>
      <c r="C21" s="10">
        <v>1.006</v>
      </c>
      <c r="D21" s="11">
        <f t="shared" si="16"/>
        <v>11438.22</v>
      </c>
      <c r="E21" s="11">
        <f t="shared" si="17"/>
        <v>26689.18</v>
      </c>
      <c r="F21" s="11">
        <f t="shared" si="18"/>
        <v>1044.228</v>
      </c>
      <c r="G21" s="10"/>
      <c r="H21" s="11"/>
      <c r="I21" s="11"/>
      <c r="J21" s="11"/>
      <c r="K21" s="11"/>
      <c r="L21" s="11"/>
      <c r="M21" s="10"/>
      <c r="N21" s="11"/>
      <c r="O21" s="11"/>
      <c r="P21" s="24"/>
      <c r="Q21" s="11"/>
      <c r="R21" s="11"/>
      <c r="S21" s="11">
        <f t="shared" si="14"/>
        <v>1.006</v>
      </c>
      <c r="T21" s="11">
        <f t="shared" si="15"/>
        <v>39171.628</v>
      </c>
    </row>
    <row r="22" ht="27" customHeight="1" spans="1:20">
      <c r="A22" s="8">
        <v>10</v>
      </c>
      <c r="B22" s="9" t="s">
        <v>31</v>
      </c>
      <c r="C22" s="10">
        <v>1.629</v>
      </c>
      <c r="D22" s="11">
        <f t="shared" si="16"/>
        <v>18521.73</v>
      </c>
      <c r="E22" s="11">
        <f t="shared" si="17"/>
        <v>43217.37</v>
      </c>
      <c r="F22" s="11">
        <f t="shared" si="18"/>
        <v>1690.902</v>
      </c>
      <c r="G22" s="10">
        <v>0.608</v>
      </c>
      <c r="H22" s="11">
        <f t="shared" ref="H22:H31" si="19">G22*37900*0.3</f>
        <v>6912.96</v>
      </c>
      <c r="I22" s="11">
        <f t="shared" ref="I22:I31" si="20">G22*37900*0.7</f>
        <v>16130.24</v>
      </c>
      <c r="J22" s="11"/>
      <c r="K22" s="11">
        <f t="shared" ref="K22:K31" si="21">J22*37900*0.3</f>
        <v>0</v>
      </c>
      <c r="L22" s="11">
        <f t="shared" ref="L22:L31" si="22">J22*37900*0.7</f>
        <v>0</v>
      </c>
      <c r="M22" s="10"/>
      <c r="N22" s="11">
        <f t="shared" ref="N22:N31" si="23">M22*37900*0.3*0.5</f>
        <v>0</v>
      </c>
      <c r="O22" s="11">
        <f t="shared" ref="O22:O31" si="24">M22*37900*0.7*0.5</f>
        <v>0</v>
      </c>
      <c r="P22" s="24"/>
      <c r="Q22" s="11">
        <f t="shared" ref="Q22:Q31" si="25">P22*37900*0.3*0.5</f>
        <v>0</v>
      </c>
      <c r="R22" s="11">
        <f t="shared" ref="R22:R31" si="26">P22*37900*0.7*0.5</f>
        <v>0</v>
      </c>
      <c r="S22" s="11">
        <f t="shared" si="14"/>
        <v>2.237</v>
      </c>
      <c r="T22" s="11">
        <f t="shared" ref="T22:T31" si="27">R22+Q22+O22+N22+L22+K22+I22+H22+F22+E22+D22</f>
        <v>86473.202</v>
      </c>
    </row>
    <row r="23" ht="27" customHeight="1" spans="1:20">
      <c r="A23" s="8">
        <v>11</v>
      </c>
      <c r="B23" s="9" t="s">
        <v>32</v>
      </c>
      <c r="C23" s="10">
        <v>0.96738</v>
      </c>
      <c r="D23" s="11">
        <f t="shared" si="16"/>
        <v>10999.1106</v>
      </c>
      <c r="E23" s="11">
        <f t="shared" si="17"/>
        <v>25664.5914</v>
      </c>
      <c r="F23" s="11">
        <f t="shared" si="18"/>
        <v>1004.14044</v>
      </c>
      <c r="G23" s="10">
        <v>3.097</v>
      </c>
      <c r="H23" s="11">
        <f t="shared" si="19"/>
        <v>35212.89</v>
      </c>
      <c r="I23" s="11">
        <f t="shared" si="20"/>
        <v>82163.41</v>
      </c>
      <c r="J23" s="11"/>
      <c r="K23" s="11">
        <f t="shared" si="21"/>
        <v>0</v>
      </c>
      <c r="L23" s="11">
        <f t="shared" si="22"/>
        <v>0</v>
      </c>
      <c r="M23" s="10"/>
      <c r="N23" s="11">
        <f t="shared" si="23"/>
        <v>0</v>
      </c>
      <c r="O23" s="11">
        <f t="shared" si="24"/>
        <v>0</v>
      </c>
      <c r="P23" s="24"/>
      <c r="Q23" s="11">
        <f t="shared" si="25"/>
        <v>0</v>
      </c>
      <c r="R23" s="11">
        <f t="shared" si="26"/>
        <v>0</v>
      </c>
      <c r="S23" s="11">
        <f t="shared" si="14"/>
        <v>4.06438</v>
      </c>
      <c r="T23" s="11">
        <f t="shared" si="27"/>
        <v>155044.14244</v>
      </c>
    </row>
    <row r="24" ht="27" customHeight="1" spans="1:20">
      <c r="A24" s="8">
        <v>12</v>
      </c>
      <c r="B24" s="9" t="s">
        <v>33</v>
      </c>
      <c r="C24" s="10"/>
      <c r="D24" s="11">
        <f t="shared" si="16"/>
        <v>0</v>
      </c>
      <c r="E24" s="11">
        <f t="shared" si="17"/>
        <v>0</v>
      </c>
      <c r="F24" s="11">
        <f t="shared" si="18"/>
        <v>0</v>
      </c>
      <c r="G24" s="10">
        <v>5.767</v>
      </c>
      <c r="H24" s="11">
        <f t="shared" si="19"/>
        <v>65570.79</v>
      </c>
      <c r="I24" s="11">
        <f t="shared" si="20"/>
        <v>152998.51</v>
      </c>
      <c r="J24" s="11"/>
      <c r="K24" s="11">
        <f t="shared" si="21"/>
        <v>0</v>
      </c>
      <c r="L24" s="11">
        <f t="shared" si="22"/>
        <v>0</v>
      </c>
      <c r="M24" s="10"/>
      <c r="N24" s="11">
        <f t="shared" si="23"/>
        <v>0</v>
      </c>
      <c r="O24" s="11">
        <f t="shared" si="24"/>
        <v>0</v>
      </c>
      <c r="P24" s="24"/>
      <c r="Q24" s="11">
        <f t="shared" si="25"/>
        <v>0</v>
      </c>
      <c r="R24" s="11">
        <f t="shared" si="26"/>
        <v>0</v>
      </c>
      <c r="S24" s="11">
        <f t="shared" si="14"/>
        <v>5.767</v>
      </c>
      <c r="T24" s="11">
        <f t="shared" si="27"/>
        <v>218569.3</v>
      </c>
    </row>
    <row r="25" ht="27" customHeight="1" spans="1:20">
      <c r="A25" s="8">
        <v>13</v>
      </c>
      <c r="B25" s="9" t="s">
        <v>34</v>
      </c>
      <c r="C25" s="10">
        <v>0.595</v>
      </c>
      <c r="D25" s="11">
        <f t="shared" si="16"/>
        <v>6765.15</v>
      </c>
      <c r="E25" s="11">
        <f t="shared" si="17"/>
        <v>15785.35</v>
      </c>
      <c r="F25" s="11">
        <f t="shared" si="18"/>
        <v>617.61</v>
      </c>
      <c r="G25" s="10">
        <v>0.536</v>
      </c>
      <c r="H25" s="11">
        <f t="shared" si="19"/>
        <v>6094.32</v>
      </c>
      <c r="I25" s="11">
        <f t="shared" si="20"/>
        <v>14220.08</v>
      </c>
      <c r="J25" s="11"/>
      <c r="K25" s="11">
        <f t="shared" si="21"/>
        <v>0</v>
      </c>
      <c r="L25" s="11">
        <f t="shared" si="22"/>
        <v>0</v>
      </c>
      <c r="M25" s="10"/>
      <c r="N25" s="11">
        <f t="shared" si="23"/>
        <v>0</v>
      </c>
      <c r="O25" s="11">
        <f t="shared" si="24"/>
        <v>0</v>
      </c>
      <c r="P25" s="24"/>
      <c r="Q25" s="11">
        <f t="shared" si="25"/>
        <v>0</v>
      </c>
      <c r="R25" s="11">
        <f t="shared" si="26"/>
        <v>0</v>
      </c>
      <c r="S25" s="11">
        <f t="shared" si="14"/>
        <v>1.131</v>
      </c>
      <c r="T25" s="11">
        <f t="shared" si="27"/>
        <v>43482.51</v>
      </c>
    </row>
    <row r="26" ht="27" customHeight="1" spans="1:20">
      <c r="A26" s="8">
        <v>14</v>
      </c>
      <c r="B26" s="9" t="s">
        <v>35</v>
      </c>
      <c r="C26" s="10"/>
      <c r="D26" s="11">
        <f t="shared" si="16"/>
        <v>0</v>
      </c>
      <c r="E26" s="11">
        <f t="shared" si="17"/>
        <v>0</v>
      </c>
      <c r="F26" s="11">
        <f t="shared" si="18"/>
        <v>0</v>
      </c>
      <c r="G26" s="10">
        <v>4.692</v>
      </c>
      <c r="H26" s="11">
        <f t="shared" si="19"/>
        <v>53348.04</v>
      </c>
      <c r="I26" s="11">
        <f t="shared" si="20"/>
        <v>124478.76</v>
      </c>
      <c r="J26" s="11"/>
      <c r="K26" s="11">
        <f t="shared" si="21"/>
        <v>0</v>
      </c>
      <c r="L26" s="11">
        <f t="shared" si="22"/>
        <v>0</v>
      </c>
      <c r="M26" s="10"/>
      <c r="N26" s="11">
        <f t="shared" si="23"/>
        <v>0</v>
      </c>
      <c r="O26" s="11">
        <f t="shared" si="24"/>
        <v>0</v>
      </c>
      <c r="P26" s="24"/>
      <c r="Q26" s="11">
        <f t="shared" si="25"/>
        <v>0</v>
      </c>
      <c r="R26" s="11">
        <f t="shared" si="26"/>
        <v>0</v>
      </c>
      <c r="S26" s="11">
        <f t="shared" si="14"/>
        <v>4.692</v>
      </c>
      <c r="T26" s="11">
        <f t="shared" si="27"/>
        <v>177826.8</v>
      </c>
    </row>
    <row r="27" ht="27" customHeight="1" spans="1:20">
      <c r="A27" s="8">
        <v>15</v>
      </c>
      <c r="B27" s="12" t="s">
        <v>36</v>
      </c>
      <c r="C27" s="10"/>
      <c r="D27" s="11">
        <f t="shared" si="16"/>
        <v>0</v>
      </c>
      <c r="E27" s="11">
        <f t="shared" si="17"/>
        <v>0</v>
      </c>
      <c r="F27" s="11">
        <f t="shared" si="18"/>
        <v>0</v>
      </c>
      <c r="G27" s="10">
        <v>1.24458</v>
      </c>
      <c r="H27" s="11">
        <f t="shared" si="19"/>
        <v>14150.8746</v>
      </c>
      <c r="I27" s="11">
        <f t="shared" si="20"/>
        <v>33018.7074</v>
      </c>
      <c r="J27" s="11"/>
      <c r="K27" s="11">
        <f t="shared" si="21"/>
        <v>0</v>
      </c>
      <c r="L27" s="11">
        <f t="shared" si="22"/>
        <v>0</v>
      </c>
      <c r="M27" s="10"/>
      <c r="N27" s="11">
        <f t="shared" si="23"/>
        <v>0</v>
      </c>
      <c r="O27" s="11">
        <f t="shared" si="24"/>
        <v>0</v>
      </c>
      <c r="P27" s="24"/>
      <c r="Q27" s="11">
        <f t="shared" si="25"/>
        <v>0</v>
      </c>
      <c r="R27" s="11">
        <f t="shared" si="26"/>
        <v>0</v>
      </c>
      <c r="S27" s="11">
        <f t="shared" si="14"/>
        <v>1.24458</v>
      </c>
      <c r="T27" s="11">
        <f t="shared" si="27"/>
        <v>47169.582</v>
      </c>
    </row>
    <row r="28" ht="27" customHeight="1" spans="1:20">
      <c r="A28" s="8">
        <v>16</v>
      </c>
      <c r="B28" s="9" t="s">
        <v>37</v>
      </c>
      <c r="C28" s="10"/>
      <c r="D28" s="11">
        <f t="shared" si="16"/>
        <v>0</v>
      </c>
      <c r="E28" s="11">
        <f t="shared" si="17"/>
        <v>0</v>
      </c>
      <c r="F28" s="11">
        <f t="shared" si="18"/>
        <v>0</v>
      </c>
      <c r="G28" s="10">
        <v>1.666</v>
      </c>
      <c r="H28" s="11">
        <f t="shared" si="19"/>
        <v>18942.42</v>
      </c>
      <c r="I28" s="11">
        <f t="shared" si="20"/>
        <v>44198.98</v>
      </c>
      <c r="J28" s="11"/>
      <c r="K28" s="11">
        <f t="shared" si="21"/>
        <v>0</v>
      </c>
      <c r="L28" s="11">
        <f t="shared" si="22"/>
        <v>0</v>
      </c>
      <c r="M28" s="10"/>
      <c r="N28" s="11">
        <f t="shared" si="23"/>
        <v>0</v>
      </c>
      <c r="O28" s="11">
        <f t="shared" si="24"/>
        <v>0</v>
      </c>
      <c r="P28" s="24"/>
      <c r="Q28" s="11">
        <f t="shared" si="25"/>
        <v>0</v>
      </c>
      <c r="R28" s="11">
        <f t="shared" si="26"/>
        <v>0</v>
      </c>
      <c r="S28" s="11">
        <f t="shared" si="14"/>
        <v>1.666</v>
      </c>
      <c r="T28" s="11">
        <f t="shared" si="27"/>
        <v>63141.4</v>
      </c>
    </row>
    <row r="29" ht="27" customHeight="1" spans="1:20">
      <c r="A29" s="8">
        <v>17</v>
      </c>
      <c r="B29" s="9" t="s">
        <v>38</v>
      </c>
      <c r="C29" s="10"/>
      <c r="D29" s="11">
        <f t="shared" si="16"/>
        <v>0</v>
      </c>
      <c r="E29" s="11">
        <f t="shared" si="17"/>
        <v>0</v>
      </c>
      <c r="F29" s="11">
        <f t="shared" si="18"/>
        <v>0</v>
      </c>
      <c r="G29" s="10">
        <v>0.975</v>
      </c>
      <c r="H29" s="11">
        <f t="shared" si="19"/>
        <v>11085.75</v>
      </c>
      <c r="I29" s="11">
        <f t="shared" si="20"/>
        <v>25866.75</v>
      </c>
      <c r="J29" s="11"/>
      <c r="K29" s="11">
        <f t="shared" si="21"/>
        <v>0</v>
      </c>
      <c r="L29" s="11">
        <f t="shared" si="22"/>
        <v>0</v>
      </c>
      <c r="M29" s="10">
        <v>0.01812</v>
      </c>
      <c r="N29" s="11">
        <f t="shared" si="23"/>
        <v>103.0122</v>
      </c>
      <c r="O29" s="11">
        <f t="shared" si="24"/>
        <v>240.3618</v>
      </c>
      <c r="P29" s="24"/>
      <c r="Q29" s="11">
        <f t="shared" si="25"/>
        <v>0</v>
      </c>
      <c r="R29" s="11">
        <f t="shared" si="26"/>
        <v>0</v>
      </c>
      <c r="S29" s="11">
        <f t="shared" si="14"/>
        <v>0.99312</v>
      </c>
      <c r="T29" s="11">
        <f t="shared" si="27"/>
        <v>37295.874</v>
      </c>
    </row>
    <row r="30" ht="27" customHeight="1" spans="1:20">
      <c r="A30" s="8">
        <v>18</v>
      </c>
      <c r="B30" s="9" t="s">
        <v>39</v>
      </c>
      <c r="C30" s="10"/>
      <c r="D30" s="11">
        <f t="shared" si="16"/>
        <v>0</v>
      </c>
      <c r="E30" s="11">
        <f t="shared" si="17"/>
        <v>0</v>
      </c>
      <c r="F30" s="11">
        <f t="shared" si="18"/>
        <v>0</v>
      </c>
      <c r="G30" s="10">
        <v>1.72968</v>
      </c>
      <c r="H30" s="11">
        <f t="shared" si="19"/>
        <v>19666.4616</v>
      </c>
      <c r="I30" s="11">
        <f t="shared" si="20"/>
        <v>45888.4104</v>
      </c>
      <c r="J30" s="11"/>
      <c r="K30" s="11">
        <f t="shared" si="21"/>
        <v>0</v>
      </c>
      <c r="L30" s="11">
        <f t="shared" si="22"/>
        <v>0</v>
      </c>
      <c r="M30" s="10"/>
      <c r="N30" s="11">
        <f t="shared" si="23"/>
        <v>0</v>
      </c>
      <c r="O30" s="11">
        <f t="shared" si="24"/>
        <v>0</v>
      </c>
      <c r="P30" s="24"/>
      <c r="Q30" s="11">
        <f t="shared" si="25"/>
        <v>0</v>
      </c>
      <c r="R30" s="11">
        <f t="shared" si="26"/>
        <v>0</v>
      </c>
      <c r="S30" s="11">
        <f t="shared" si="14"/>
        <v>1.72968</v>
      </c>
      <c r="T30" s="11">
        <f t="shared" si="27"/>
        <v>65554.872</v>
      </c>
    </row>
    <row r="31" ht="27" customHeight="1" spans="1:20">
      <c r="A31" s="8">
        <v>19</v>
      </c>
      <c r="B31" s="9" t="s">
        <v>40</v>
      </c>
      <c r="C31" s="10"/>
      <c r="D31" s="11">
        <f t="shared" si="16"/>
        <v>0</v>
      </c>
      <c r="E31" s="11">
        <f t="shared" si="17"/>
        <v>0</v>
      </c>
      <c r="F31" s="11">
        <f t="shared" si="18"/>
        <v>0</v>
      </c>
      <c r="G31" s="10">
        <v>0.15</v>
      </c>
      <c r="H31" s="11">
        <f t="shared" si="19"/>
        <v>1705.5</v>
      </c>
      <c r="I31" s="11">
        <f t="shared" si="20"/>
        <v>3979.5</v>
      </c>
      <c r="J31" s="11"/>
      <c r="K31" s="11">
        <f t="shared" si="21"/>
        <v>0</v>
      </c>
      <c r="L31" s="11">
        <f t="shared" si="22"/>
        <v>0</v>
      </c>
      <c r="M31" s="10"/>
      <c r="N31" s="11">
        <f t="shared" si="23"/>
        <v>0</v>
      </c>
      <c r="O31" s="11">
        <f t="shared" si="24"/>
        <v>0</v>
      </c>
      <c r="P31" s="24"/>
      <c r="Q31" s="11">
        <f t="shared" si="25"/>
        <v>0</v>
      </c>
      <c r="R31" s="11">
        <f t="shared" si="26"/>
        <v>0</v>
      </c>
      <c r="S31" s="11">
        <f t="shared" si="14"/>
        <v>0.15</v>
      </c>
      <c r="T31" s="11">
        <f t="shared" si="27"/>
        <v>5685</v>
      </c>
    </row>
    <row r="32" ht="27" customHeight="1" spans="1:20">
      <c r="A32" s="13" t="s">
        <v>41</v>
      </c>
      <c r="B32" s="13"/>
      <c r="C32" s="14">
        <f>SUM(C7:C31)</f>
        <v>11.162135</v>
      </c>
      <c r="D32" s="14">
        <f t="shared" ref="C32:T32" si="28">SUM(D7:D31)</f>
        <v>126913.47495</v>
      </c>
      <c r="E32" s="14">
        <f t="shared" si="28"/>
        <v>296131.44155</v>
      </c>
      <c r="F32" s="14">
        <f t="shared" si="28"/>
        <v>11586.29613</v>
      </c>
      <c r="G32" s="14">
        <f t="shared" si="28"/>
        <v>36.32926</v>
      </c>
      <c r="H32" s="14">
        <f t="shared" si="28"/>
        <v>413063.6862</v>
      </c>
      <c r="I32" s="14">
        <f t="shared" si="28"/>
        <v>963815.2678</v>
      </c>
      <c r="J32" s="26">
        <f t="shared" si="28"/>
        <v>1.66658</v>
      </c>
      <c r="K32" s="14">
        <f t="shared" si="28"/>
        <v>18949.0146</v>
      </c>
      <c r="L32" s="14">
        <f t="shared" si="28"/>
        <v>44214.3674</v>
      </c>
      <c r="M32" s="14">
        <f>SUM(M6:M31)</f>
        <v>0.78525</v>
      </c>
      <c r="N32" s="14">
        <f t="shared" si="28"/>
        <v>4464.14625</v>
      </c>
      <c r="O32" s="14">
        <f t="shared" si="28"/>
        <v>10416.34125</v>
      </c>
      <c r="P32" s="26">
        <f t="shared" si="28"/>
        <v>0</v>
      </c>
      <c r="Q32" s="14">
        <f t="shared" si="28"/>
        <v>0</v>
      </c>
      <c r="R32" s="14">
        <f t="shared" si="28"/>
        <v>0</v>
      </c>
      <c r="S32" s="14">
        <f t="shared" si="28"/>
        <v>49.943225</v>
      </c>
      <c r="T32" s="14">
        <f t="shared" si="28"/>
        <v>1889554.03613</v>
      </c>
    </row>
  </sheetData>
  <mergeCells count="14">
    <mergeCell ref="A2:T2"/>
    <mergeCell ref="C3:L3"/>
    <mergeCell ref="C4:F4"/>
    <mergeCell ref="G4:I4"/>
    <mergeCell ref="J4:L4"/>
    <mergeCell ref="A6:B6"/>
    <mergeCell ref="A12:B12"/>
    <mergeCell ref="A32:B32"/>
    <mergeCell ref="A3:A5"/>
    <mergeCell ref="B3:B5"/>
    <mergeCell ref="S3:S5"/>
    <mergeCell ref="T3:T5"/>
    <mergeCell ref="M3:O4"/>
    <mergeCell ref="P3:R4"/>
  </mergeCells>
  <pageMargins left="0.75" right="0.75" top="1" bottom="1" header="0.5" footer="0.5"/>
  <pageSetup paperSize="8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2022-08-29T07:37:00Z</dcterms:created>
  <dcterms:modified xsi:type="dcterms:W3CDTF">2022-09-21T07:32:21Z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A6BB0A2C3CE346258F294AD39D7C329E</vt:lpwstr>
  </property>
  <property fmtid="{D5CDD505-2E9C-101B-9397-08002B2CF9AE}" pid="3" name="KSOProductBuildVer">
    <vt:lpwstr>2052-11.1.0.12358</vt:lpwstr>
  </property>
</Properties>
</file>