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<sst xmlns="http://schemas.openxmlformats.org/spreadsheetml/2006/main" count="75" uniqueCount="35">
  <si>
    <t>磁材新材料暨资源综合利用项目土地分户补偿表</t>
  </si>
  <si>
    <t>英萃镇长石村</t>
  </si>
  <si>
    <t>序号</t>
  </si>
  <si>
    <t>姓名</t>
  </si>
  <si>
    <t>农用地</t>
  </si>
  <si>
    <t>建设用地</t>
  </si>
  <si>
    <t>未利用地</t>
  </si>
  <si>
    <t>总面积</t>
  </si>
  <si>
    <t>总费用</t>
  </si>
  <si>
    <t xml:space="preserve">耕地
</t>
  </si>
  <si>
    <t>林地</t>
  </si>
  <si>
    <t>其他农用地</t>
  </si>
  <si>
    <t>面积</t>
  </si>
  <si>
    <t>土补</t>
  </si>
  <si>
    <t>安补</t>
  </si>
  <si>
    <t>青苗</t>
  </si>
  <si>
    <t>杨仕寿</t>
  </si>
  <si>
    <t>陈明江</t>
  </si>
  <si>
    <t>杨泽富</t>
  </si>
  <si>
    <t>杨恩</t>
  </si>
  <si>
    <t>杨先荣</t>
  </si>
  <si>
    <t>杨占斌</t>
  </si>
  <si>
    <t>集体</t>
  </si>
  <si>
    <t>唐仕义</t>
  </si>
  <si>
    <t>周仕伟</t>
  </si>
  <si>
    <t>丁义锐</t>
  </si>
  <si>
    <t>周伯德</t>
  </si>
  <si>
    <t>丁良全</t>
  </si>
  <si>
    <t>合计</t>
  </si>
  <si>
    <t>三江镇战旗村一社</t>
  </si>
  <si>
    <t>赵子勇</t>
  </si>
  <si>
    <t>李寿安</t>
  </si>
  <si>
    <t>张映翠</t>
  </si>
  <si>
    <t>何昌修</t>
  </si>
  <si>
    <t>李东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</si>
</sst>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6" fillId="13" borderId="1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T33"/>
  <sheetViews>
    <sheetView tabSelected="1" workbookViewId="0">
      <pane ySplit="6" topLeftCell="A7" activePane="bottomLeft" state="frozen"/>
      <selection/>
      <selection pane="bottomLeft" activeCell="G26" sqref="G26:I26"/>
    </sheetView>
  </sheetViews>
  <sheetFormatPr defaultColWidth="9" defaultRowHeight="13.5"/>
  <cols>
    <col min="4" max="5" width="14.5"/>
    <col min="6" max="7" width="12.875"/>
    <col min="8" max="9" width="19"/>
    <col min="13" max="13" width="9.875"/>
    <col min="14" max="15" width="14.5"/>
    <col min="19" max="19" width="13.5" customWidth="1"/>
    <col min="20" max="20" width="19"/>
  </cols>
  <sheetData>
    <row r="2" ht="65" customHeight="1" spans="1:2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2.5" spans="1:20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41" customHeight="1" spans="1:20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27" t="s">
        <v>5</v>
      </c>
      <c r="N4" s="27"/>
      <c r="O4" s="27"/>
      <c r="P4" s="27" t="s">
        <v>6</v>
      </c>
      <c r="Q4" s="27"/>
      <c r="R4" s="27"/>
      <c r="S4" s="7" t="s">
        <v>7</v>
      </c>
      <c r="T4" s="7" t="s">
        <v>8</v>
      </c>
    </row>
    <row r="5" ht="48" customHeight="1" spans="1:20">
      <c r="A5" s="8"/>
      <c r="B5" s="8"/>
      <c r="C5" s="9" t="s">
        <v>9</v>
      </c>
      <c r="D5" s="9"/>
      <c r="E5" s="9"/>
      <c r="F5" s="9"/>
      <c r="G5" s="9" t="s">
        <v>10</v>
      </c>
      <c r="H5" s="9"/>
      <c r="I5" s="9"/>
      <c r="J5" s="9" t="s">
        <v>11</v>
      </c>
      <c r="K5" s="9"/>
      <c r="L5" s="9"/>
      <c r="M5" s="9"/>
      <c r="N5" s="9"/>
      <c r="O5" s="9"/>
      <c r="P5" s="9"/>
      <c r="Q5" s="9"/>
      <c r="R5" s="9"/>
      <c r="S5" s="41"/>
      <c r="T5" s="41"/>
    </row>
    <row r="6" ht="48" customHeight="1" spans="1:20">
      <c r="A6" s="8"/>
      <c r="B6" s="8"/>
      <c r="C6" s="9" t="s">
        <v>12</v>
      </c>
      <c r="D6" s="9" t="s">
        <v>13</v>
      </c>
      <c r="E6" s="9" t="s">
        <v>14</v>
      </c>
      <c r="F6" s="9" t="s">
        <v>15</v>
      </c>
      <c r="G6" s="9" t="s">
        <v>12</v>
      </c>
      <c r="H6" s="9" t="s">
        <v>13</v>
      </c>
      <c r="I6" s="9" t="s">
        <v>14</v>
      </c>
      <c r="J6" s="9" t="s">
        <v>12</v>
      </c>
      <c r="K6" s="9" t="s">
        <v>13</v>
      </c>
      <c r="L6" s="9" t="s">
        <v>14</v>
      </c>
      <c r="M6" s="9" t="s">
        <v>12</v>
      </c>
      <c r="N6" s="9" t="s">
        <v>13</v>
      </c>
      <c r="O6" s="9" t="s">
        <v>14</v>
      </c>
      <c r="P6" s="9" t="s">
        <v>12</v>
      </c>
      <c r="Q6" s="9" t="s">
        <v>13</v>
      </c>
      <c r="R6" s="9" t="s">
        <v>14</v>
      </c>
      <c r="S6" s="41"/>
      <c r="T6" s="41"/>
    </row>
    <row r="7" ht="48" customHeight="1" spans="1:20">
      <c r="A7" s="10">
        <v>1</v>
      </c>
      <c r="B7" s="11" t="s">
        <v>16</v>
      </c>
      <c r="C7" s="12"/>
      <c r="D7" s="13">
        <f>C7*37900*0.3</f>
        <v>0</v>
      </c>
      <c r="E7" s="13">
        <f>C7*37900*0.7</f>
        <v>0</v>
      </c>
      <c r="F7" s="13">
        <f>C7*1730*0.6</f>
        <v>0</v>
      </c>
      <c r="G7" s="14">
        <v>17.2</v>
      </c>
      <c r="H7" s="13">
        <f>G7*37900*0.3</f>
        <v>195564</v>
      </c>
      <c r="I7" s="13">
        <f>G7*37900*0.7</f>
        <v>456316</v>
      </c>
      <c r="J7" s="13"/>
      <c r="K7" s="13">
        <f>J7*37900*0.3</f>
        <v>0</v>
      </c>
      <c r="L7" s="13">
        <f>J7*37900*0.7</f>
        <v>0</v>
      </c>
      <c r="M7" s="14"/>
      <c r="N7" s="13">
        <f t="shared" ref="N7:N15" si="0">M7*37900*0.3*0.5</f>
        <v>0</v>
      </c>
      <c r="O7" s="13">
        <f t="shared" ref="O7:O15" si="1">M7*37900*0.7*0.5</f>
        <v>0</v>
      </c>
      <c r="P7" s="28"/>
      <c r="Q7" s="13">
        <f>P7*37900*0.3*0.5</f>
        <v>0</v>
      </c>
      <c r="R7" s="13">
        <f>P7*37900*0.7*0.5</f>
        <v>0</v>
      </c>
      <c r="S7" s="13">
        <f t="shared" ref="S7:S18" si="2">P7+M7+J7+G7+C7</f>
        <v>17.2</v>
      </c>
      <c r="T7" s="13">
        <f t="shared" ref="T7:T18" si="3">R7+Q7+O7+N7+L7+K7+I7+H7+F7+E7+D7</f>
        <v>651880</v>
      </c>
    </row>
    <row r="8" ht="48" customHeight="1" spans="1:20">
      <c r="A8" s="10">
        <v>2</v>
      </c>
      <c r="B8" s="11" t="s">
        <v>17</v>
      </c>
      <c r="C8" s="14"/>
      <c r="D8" s="13">
        <f>C8*37900*0.3</f>
        <v>0</v>
      </c>
      <c r="E8" s="13">
        <f>C8*37900*0.7</f>
        <v>0</v>
      </c>
      <c r="F8" s="13">
        <f>C8*1730*0.6</f>
        <v>0</v>
      </c>
      <c r="G8" s="14">
        <v>2.93</v>
      </c>
      <c r="H8" s="13">
        <f>G8*37900*0.3</f>
        <v>33314.1</v>
      </c>
      <c r="I8" s="13">
        <f>G8*37900*0.7</f>
        <v>77732.9</v>
      </c>
      <c r="J8" s="13"/>
      <c r="K8" s="13">
        <f>J8*37900*0.3</f>
        <v>0</v>
      </c>
      <c r="L8" s="13">
        <f>J8*37900*0.7</f>
        <v>0</v>
      </c>
      <c r="M8" s="14"/>
      <c r="N8" s="13">
        <f t="shared" si="0"/>
        <v>0</v>
      </c>
      <c r="O8" s="13">
        <f t="shared" si="1"/>
        <v>0</v>
      </c>
      <c r="P8" s="28"/>
      <c r="Q8" s="13">
        <f>P8*37900*0.3*0.5</f>
        <v>0</v>
      </c>
      <c r="R8" s="13">
        <f>P8*37900*0.7*0.5</f>
        <v>0</v>
      </c>
      <c r="S8" s="13">
        <f t="shared" si="2"/>
        <v>2.93</v>
      </c>
      <c r="T8" s="13">
        <f t="shared" si="3"/>
        <v>111047</v>
      </c>
    </row>
    <row r="9" ht="48" customHeight="1" spans="1:20">
      <c r="A9" s="10">
        <v>3</v>
      </c>
      <c r="B9" s="11" t="s">
        <v>18</v>
      </c>
      <c r="C9" s="14"/>
      <c r="D9" s="13">
        <f>C9*37900*0.3</f>
        <v>0</v>
      </c>
      <c r="E9" s="13">
        <f>C9*37900*0.7</f>
        <v>0</v>
      </c>
      <c r="F9" s="13">
        <f>C9*1730*0.6</f>
        <v>0</v>
      </c>
      <c r="G9" s="14">
        <v>2.59</v>
      </c>
      <c r="H9" s="13">
        <f>G9*37900*0.3</f>
        <v>29448.3</v>
      </c>
      <c r="I9" s="13">
        <f>G9*37900*0.7</f>
        <v>68712.7</v>
      </c>
      <c r="J9" s="13"/>
      <c r="K9" s="13">
        <f>J9*37900*0.3</f>
        <v>0</v>
      </c>
      <c r="L9" s="13">
        <f>J9*37900*0.7</f>
        <v>0</v>
      </c>
      <c r="M9" s="29"/>
      <c r="N9" s="13">
        <f t="shared" si="0"/>
        <v>0</v>
      </c>
      <c r="O9" s="13">
        <f t="shared" si="1"/>
        <v>0</v>
      </c>
      <c r="P9" s="28"/>
      <c r="Q9" s="13">
        <f>P9*37900*0.3*0.5</f>
        <v>0</v>
      </c>
      <c r="R9" s="13">
        <f>P9*37900*0.7*0.5</f>
        <v>0</v>
      </c>
      <c r="S9" s="13">
        <f t="shared" si="2"/>
        <v>2.59</v>
      </c>
      <c r="T9" s="13">
        <f t="shared" si="3"/>
        <v>98161</v>
      </c>
    </row>
    <row r="10" ht="48" customHeight="1" spans="1:20">
      <c r="A10" s="10">
        <v>4</v>
      </c>
      <c r="B10" s="11" t="s">
        <v>19</v>
      </c>
      <c r="C10" s="14"/>
      <c r="D10" s="13">
        <f>C10*37900*0.3</f>
        <v>0</v>
      </c>
      <c r="E10" s="13">
        <f>C10*37900*0.7</f>
        <v>0</v>
      </c>
      <c r="F10" s="13">
        <f>C10*1730*0.6</f>
        <v>0</v>
      </c>
      <c r="G10" s="14">
        <v>5.18</v>
      </c>
      <c r="H10" s="13">
        <f>G10*37900*0.3</f>
        <v>58896.6</v>
      </c>
      <c r="I10" s="13">
        <f>G10*37900*0.7</f>
        <v>137425.4</v>
      </c>
      <c r="J10" s="13"/>
      <c r="K10" s="13">
        <f>J10*37900*0.3</f>
        <v>0</v>
      </c>
      <c r="L10" s="13">
        <f>J10*37900*0.7</f>
        <v>0</v>
      </c>
      <c r="M10" s="14"/>
      <c r="N10" s="13">
        <f t="shared" si="0"/>
        <v>0</v>
      </c>
      <c r="O10" s="13">
        <f t="shared" si="1"/>
        <v>0</v>
      </c>
      <c r="P10" s="28"/>
      <c r="Q10" s="13">
        <f>P10*37900*0.3*0.5</f>
        <v>0</v>
      </c>
      <c r="R10" s="13">
        <f>P10*37900*0.7*0.5</f>
        <v>0</v>
      </c>
      <c r="S10" s="13">
        <f t="shared" si="2"/>
        <v>5.18</v>
      </c>
      <c r="T10" s="13">
        <f t="shared" si="3"/>
        <v>196322</v>
      </c>
    </row>
    <row r="11" ht="48" customHeight="1" spans="1:20">
      <c r="A11" s="10">
        <v>5</v>
      </c>
      <c r="B11" s="11" t="s">
        <v>20</v>
      </c>
      <c r="C11" s="14"/>
      <c r="D11" s="13">
        <f t="shared" ref="D11:D19" si="4">C11*37900*0.3</f>
        <v>0</v>
      </c>
      <c r="E11" s="13">
        <f t="shared" ref="E11:E19" si="5">C11*37900*0.7</f>
        <v>0</v>
      </c>
      <c r="F11" s="13">
        <f t="shared" ref="F11:F19" si="6">C11*1730*0.6</f>
        <v>0</v>
      </c>
      <c r="G11" s="14">
        <v>8.14</v>
      </c>
      <c r="H11" s="13">
        <f t="shared" ref="H11:H19" si="7">G11*37900*0.3</f>
        <v>92551.8</v>
      </c>
      <c r="I11" s="13">
        <f t="shared" ref="I11:I19" si="8">G11*37900*0.7</f>
        <v>215954.2</v>
      </c>
      <c r="J11" s="13"/>
      <c r="K11" s="13">
        <f>J11*37900*0.3</f>
        <v>0</v>
      </c>
      <c r="L11" s="13">
        <f>J11*37900*0.7</f>
        <v>0</v>
      </c>
      <c r="M11" s="14"/>
      <c r="N11" s="13">
        <f t="shared" si="0"/>
        <v>0</v>
      </c>
      <c r="O11" s="13">
        <f t="shared" si="1"/>
        <v>0</v>
      </c>
      <c r="P11" s="28"/>
      <c r="Q11" s="13">
        <f>P11*37900*0.3*0.5</f>
        <v>0</v>
      </c>
      <c r="R11" s="13">
        <f>P11*37900*0.7*0.5</f>
        <v>0</v>
      </c>
      <c r="S11" s="13">
        <f t="shared" si="2"/>
        <v>8.14</v>
      </c>
      <c r="T11" s="13">
        <f t="shared" si="3"/>
        <v>308506</v>
      </c>
    </row>
    <row r="12" ht="48" customHeight="1" spans="1:20">
      <c r="A12" s="10">
        <v>6</v>
      </c>
      <c r="B12" s="11" t="s">
        <v>21</v>
      </c>
      <c r="C12" s="14"/>
      <c r="D12" s="13">
        <f t="shared" si="4"/>
        <v>0</v>
      </c>
      <c r="E12" s="13">
        <f t="shared" si="5"/>
        <v>0</v>
      </c>
      <c r="F12" s="13">
        <f t="shared" si="6"/>
        <v>0</v>
      </c>
      <c r="G12" s="14">
        <v>1.35</v>
      </c>
      <c r="H12" s="13">
        <f t="shared" si="7"/>
        <v>15349.5</v>
      </c>
      <c r="I12" s="13">
        <f t="shared" si="8"/>
        <v>35815.5</v>
      </c>
      <c r="J12" s="13"/>
      <c r="K12" s="13"/>
      <c r="L12" s="13"/>
      <c r="M12" s="14"/>
      <c r="N12" s="13">
        <f t="shared" si="0"/>
        <v>0</v>
      </c>
      <c r="O12" s="13">
        <f t="shared" si="1"/>
        <v>0</v>
      </c>
      <c r="P12" s="28"/>
      <c r="Q12" s="13"/>
      <c r="R12" s="13"/>
      <c r="S12" s="13">
        <f t="shared" si="2"/>
        <v>1.35</v>
      </c>
      <c r="T12" s="13">
        <f t="shared" si="3"/>
        <v>51165</v>
      </c>
    </row>
    <row r="13" ht="48" customHeight="1" spans="1:20">
      <c r="A13" s="10">
        <v>7</v>
      </c>
      <c r="B13" s="11" t="s">
        <v>22</v>
      </c>
      <c r="C13" s="14"/>
      <c r="D13" s="13">
        <f t="shared" si="4"/>
        <v>0</v>
      </c>
      <c r="E13" s="13">
        <f t="shared" si="5"/>
        <v>0</v>
      </c>
      <c r="F13" s="13">
        <f t="shared" si="6"/>
        <v>0</v>
      </c>
      <c r="G13" s="14"/>
      <c r="H13" s="13">
        <f t="shared" si="7"/>
        <v>0</v>
      </c>
      <c r="I13" s="13">
        <f t="shared" si="8"/>
        <v>0</v>
      </c>
      <c r="J13" s="13"/>
      <c r="K13" s="13"/>
      <c r="L13" s="13"/>
      <c r="M13" s="14">
        <v>0.55</v>
      </c>
      <c r="N13" s="13">
        <f t="shared" si="0"/>
        <v>3126.75</v>
      </c>
      <c r="O13" s="13">
        <f t="shared" si="1"/>
        <v>7295.75</v>
      </c>
      <c r="P13" s="28"/>
      <c r="Q13" s="13"/>
      <c r="R13" s="13"/>
      <c r="S13" s="13">
        <f t="shared" si="2"/>
        <v>0.55</v>
      </c>
      <c r="T13" s="13">
        <f t="shared" si="3"/>
        <v>10422.5</v>
      </c>
    </row>
    <row r="14" ht="48" customHeight="1" spans="1:20">
      <c r="A14" s="10">
        <v>8</v>
      </c>
      <c r="B14" s="11" t="s">
        <v>23</v>
      </c>
      <c r="C14" s="14"/>
      <c r="D14" s="13">
        <f t="shared" si="4"/>
        <v>0</v>
      </c>
      <c r="E14" s="13">
        <f t="shared" si="5"/>
        <v>0</v>
      </c>
      <c r="F14" s="13">
        <f t="shared" si="6"/>
        <v>0</v>
      </c>
      <c r="G14" s="14">
        <v>34.72</v>
      </c>
      <c r="H14" s="13">
        <f t="shared" si="7"/>
        <v>394766.4</v>
      </c>
      <c r="I14" s="13">
        <f t="shared" si="8"/>
        <v>921121.6</v>
      </c>
      <c r="J14" s="13"/>
      <c r="K14" s="13"/>
      <c r="L14" s="13"/>
      <c r="M14" s="14"/>
      <c r="N14" s="13">
        <f t="shared" si="0"/>
        <v>0</v>
      </c>
      <c r="O14" s="13">
        <f t="shared" si="1"/>
        <v>0</v>
      </c>
      <c r="P14" s="28"/>
      <c r="Q14" s="13"/>
      <c r="R14" s="13"/>
      <c r="S14" s="13">
        <f t="shared" si="2"/>
        <v>34.72</v>
      </c>
      <c r="T14" s="13">
        <f t="shared" si="3"/>
        <v>1315888</v>
      </c>
    </row>
    <row r="15" ht="48" customHeight="1" spans="1:20">
      <c r="A15" s="10">
        <v>9</v>
      </c>
      <c r="B15" s="11" t="s">
        <v>24</v>
      </c>
      <c r="C15" s="14"/>
      <c r="D15" s="13">
        <f t="shared" si="4"/>
        <v>0</v>
      </c>
      <c r="E15" s="13">
        <f t="shared" si="5"/>
        <v>0</v>
      </c>
      <c r="F15" s="13">
        <f t="shared" si="6"/>
        <v>0</v>
      </c>
      <c r="G15" s="14">
        <v>41.47</v>
      </c>
      <c r="H15" s="13">
        <f t="shared" si="7"/>
        <v>471513.9</v>
      </c>
      <c r="I15" s="13">
        <f t="shared" si="8"/>
        <v>1100199.1</v>
      </c>
      <c r="J15" s="13"/>
      <c r="K15" s="13"/>
      <c r="L15" s="13"/>
      <c r="M15" s="14"/>
      <c r="N15" s="13">
        <f t="shared" si="0"/>
        <v>0</v>
      </c>
      <c r="O15" s="13">
        <f t="shared" si="1"/>
        <v>0</v>
      </c>
      <c r="P15" s="28"/>
      <c r="Q15" s="13"/>
      <c r="R15" s="13"/>
      <c r="S15" s="13">
        <f t="shared" si="2"/>
        <v>41.47</v>
      </c>
      <c r="T15" s="13">
        <f t="shared" si="3"/>
        <v>1571713</v>
      </c>
    </row>
    <row r="16" ht="48" customHeight="1" spans="1:20">
      <c r="A16" s="10">
        <v>10</v>
      </c>
      <c r="B16" s="11" t="s">
        <v>25</v>
      </c>
      <c r="C16" s="14"/>
      <c r="D16" s="13">
        <f t="shared" si="4"/>
        <v>0</v>
      </c>
      <c r="E16" s="13">
        <f t="shared" si="5"/>
        <v>0</v>
      </c>
      <c r="F16" s="13">
        <f t="shared" si="6"/>
        <v>0</v>
      </c>
      <c r="G16" s="14">
        <v>9.34</v>
      </c>
      <c r="H16" s="13">
        <f t="shared" si="7"/>
        <v>106195.8</v>
      </c>
      <c r="I16" s="13">
        <f t="shared" si="8"/>
        <v>247790.2</v>
      </c>
      <c r="J16" s="13"/>
      <c r="K16" s="13"/>
      <c r="L16" s="13"/>
      <c r="M16" s="14"/>
      <c r="N16" s="13"/>
      <c r="O16" s="13"/>
      <c r="P16" s="28"/>
      <c r="Q16" s="13"/>
      <c r="R16" s="13"/>
      <c r="S16" s="13">
        <f t="shared" si="2"/>
        <v>9.34</v>
      </c>
      <c r="T16" s="13">
        <f t="shared" si="3"/>
        <v>353986</v>
      </c>
    </row>
    <row r="17" ht="48" customHeight="1" spans="1:20">
      <c r="A17" s="10">
        <v>11</v>
      </c>
      <c r="B17" s="11" t="s">
        <v>26</v>
      </c>
      <c r="C17" s="14"/>
      <c r="D17" s="13">
        <f t="shared" si="4"/>
        <v>0</v>
      </c>
      <c r="E17" s="13">
        <f t="shared" si="5"/>
        <v>0</v>
      </c>
      <c r="F17" s="13">
        <f t="shared" si="6"/>
        <v>0</v>
      </c>
      <c r="G17" s="14">
        <v>12.18</v>
      </c>
      <c r="H17" s="13">
        <f t="shared" si="7"/>
        <v>138486.6</v>
      </c>
      <c r="I17" s="13">
        <f t="shared" si="8"/>
        <v>323135.4</v>
      </c>
      <c r="J17" s="13"/>
      <c r="K17" s="13"/>
      <c r="L17" s="13"/>
      <c r="M17" s="14"/>
      <c r="N17" s="13"/>
      <c r="O17" s="13"/>
      <c r="P17" s="28"/>
      <c r="Q17" s="13"/>
      <c r="R17" s="13"/>
      <c r="S17" s="13">
        <f t="shared" si="2"/>
        <v>12.18</v>
      </c>
      <c r="T17" s="13">
        <f t="shared" si="3"/>
        <v>461622</v>
      </c>
    </row>
    <row r="18" ht="48" customHeight="1" spans="1:20">
      <c r="A18" s="10">
        <v>12</v>
      </c>
      <c r="B18" s="11" t="s">
        <v>27</v>
      </c>
      <c r="C18" s="14">
        <v>0.2</v>
      </c>
      <c r="D18" s="13">
        <f t="shared" si="4"/>
        <v>2274</v>
      </c>
      <c r="E18" s="13">
        <f t="shared" si="5"/>
        <v>5306</v>
      </c>
      <c r="F18" s="13">
        <f t="shared" si="6"/>
        <v>207.6</v>
      </c>
      <c r="G18" s="14">
        <v>14.34</v>
      </c>
      <c r="H18" s="13">
        <f t="shared" si="7"/>
        <v>163045.8</v>
      </c>
      <c r="I18" s="13">
        <f t="shared" si="8"/>
        <v>380440.2</v>
      </c>
      <c r="J18" s="13"/>
      <c r="K18" s="13"/>
      <c r="L18" s="13"/>
      <c r="M18" s="14"/>
      <c r="N18" s="13"/>
      <c r="O18" s="13"/>
      <c r="P18" s="28"/>
      <c r="Q18" s="13"/>
      <c r="R18" s="13"/>
      <c r="S18" s="13">
        <f t="shared" si="2"/>
        <v>14.54</v>
      </c>
      <c r="T18" s="13">
        <f t="shared" si="3"/>
        <v>551273.6</v>
      </c>
    </row>
    <row r="19" s="1" customFormat="1" ht="39" customHeight="1" spans="1:20">
      <c r="A19" s="15" t="s">
        <v>28</v>
      </c>
      <c r="B19" s="15"/>
      <c r="C19" s="16">
        <f t="shared" ref="C19:I19" si="9">SUM(C7:C18)</f>
        <v>0.2</v>
      </c>
      <c r="D19" s="16">
        <f t="shared" si="9"/>
        <v>2274</v>
      </c>
      <c r="E19" s="16">
        <f t="shared" si="9"/>
        <v>5306</v>
      </c>
      <c r="F19" s="16">
        <f t="shared" si="9"/>
        <v>207.6</v>
      </c>
      <c r="G19" s="16">
        <f t="shared" si="9"/>
        <v>149.44</v>
      </c>
      <c r="H19" s="16">
        <f t="shared" si="9"/>
        <v>1699132.8</v>
      </c>
      <c r="I19" s="16">
        <f t="shared" si="9"/>
        <v>3964643.2</v>
      </c>
      <c r="J19" s="16"/>
      <c r="K19" s="16"/>
      <c r="L19" s="16"/>
      <c r="M19" s="16">
        <f>SUM(M10:M18)</f>
        <v>0.55</v>
      </c>
      <c r="N19" s="16">
        <f>SUM(N7:N18)</f>
        <v>3126.75</v>
      </c>
      <c r="O19" s="16">
        <f>SUM(O7:O18)</f>
        <v>7295.75</v>
      </c>
      <c r="P19" s="30"/>
      <c r="Q19" s="16"/>
      <c r="R19" s="16"/>
      <c r="S19" s="16">
        <f>SUM(S7:S18)</f>
        <v>150.19</v>
      </c>
      <c r="T19" s="16">
        <f>SUM(T7:T18)</f>
        <v>5681986.1</v>
      </c>
    </row>
    <row r="20" s="1" customFormat="1" ht="11" customHeight="1" spans="1:20">
      <c r="A20" s="17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31"/>
      <c r="Q20" s="18"/>
      <c r="R20" s="18"/>
      <c r="S20" s="18"/>
      <c r="T20" s="18"/>
    </row>
    <row r="21" s="2" customFormat="1" ht="11" customHeight="1" spans="1:20">
      <c r="A21" s="19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2"/>
      <c r="Q21" s="20"/>
      <c r="R21" s="20"/>
      <c r="S21" s="20"/>
      <c r="T21" s="20"/>
    </row>
    <row r="22" s="2" customFormat="1" ht="30" customHeight="1" spans="1:20">
      <c r="A22" s="19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32"/>
      <c r="Q22" s="20"/>
      <c r="R22" s="20"/>
      <c r="S22" s="20"/>
      <c r="T22" s="20"/>
    </row>
    <row r="23" ht="51" customHeight="1" spans="1:20">
      <c r="A23" s="3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ht="47" customHeight="1" spans="1:20">
      <c r="A24" s="21" t="s">
        <v>29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42"/>
    </row>
    <row r="25" ht="47" customHeight="1" spans="1:20">
      <c r="A25" s="8" t="s">
        <v>2</v>
      </c>
      <c r="B25" s="8" t="s">
        <v>3</v>
      </c>
      <c r="C25" s="23" t="s">
        <v>4</v>
      </c>
      <c r="D25" s="24"/>
      <c r="E25" s="24"/>
      <c r="F25" s="24"/>
      <c r="G25" s="24"/>
      <c r="H25" s="24"/>
      <c r="I25" s="24"/>
      <c r="J25" s="24"/>
      <c r="K25" s="24"/>
      <c r="L25" s="33"/>
      <c r="M25" s="34" t="s">
        <v>5</v>
      </c>
      <c r="N25" s="35"/>
      <c r="O25" s="36"/>
      <c r="P25" s="34" t="s">
        <v>6</v>
      </c>
      <c r="Q25" s="35"/>
      <c r="R25" s="36"/>
      <c r="S25" s="43" t="s">
        <v>7</v>
      </c>
      <c r="T25" s="43" t="s">
        <v>8</v>
      </c>
    </row>
    <row r="26" ht="47" customHeight="1" spans="1:20">
      <c r="A26" s="8"/>
      <c r="B26" s="8"/>
      <c r="C26" s="9" t="s">
        <v>9</v>
      </c>
      <c r="D26" s="9"/>
      <c r="E26" s="9"/>
      <c r="F26" s="9"/>
      <c r="G26" s="9" t="s">
        <v>10</v>
      </c>
      <c r="H26" s="9"/>
      <c r="I26" s="9"/>
      <c r="J26" s="9" t="s">
        <v>11</v>
      </c>
      <c r="K26" s="9"/>
      <c r="L26" s="9"/>
      <c r="M26" s="37"/>
      <c r="N26" s="38"/>
      <c r="O26" s="39"/>
      <c r="P26" s="37"/>
      <c r="Q26" s="38"/>
      <c r="R26" s="39"/>
      <c r="S26" s="44"/>
      <c r="T26" s="44"/>
    </row>
    <row r="27" ht="47" customHeight="1" spans="1:20">
      <c r="A27" s="8"/>
      <c r="B27" s="8"/>
      <c r="C27" s="9" t="s">
        <v>12</v>
      </c>
      <c r="D27" s="9" t="s">
        <v>13</v>
      </c>
      <c r="E27" s="9" t="s">
        <v>14</v>
      </c>
      <c r="F27" s="9" t="s">
        <v>15</v>
      </c>
      <c r="G27" s="9" t="s">
        <v>12</v>
      </c>
      <c r="H27" s="9" t="s">
        <v>13</v>
      </c>
      <c r="I27" s="9" t="s">
        <v>14</v>
      </c>
      <c r="J27" s="9" t="s">
        <v>12</v>
      </c>
      <c r="K27" s="9" t="s">
        <v>13</v>
      </c>
      <c r="L27" s="9" t="s">
        <v>14</v>
      </c>
      <c r="M27" s="9" t="s">
        <v>12</v>
      </c>
      <c r="N27" s="9" t="s">
        <v>13</v>
      </c>
      <c r="O27" s="9" t="s">
        <v>14</v>
      </c>
      <c r="P27" s="9" t="s">
        <v>12</v>
      </c>
      <c r="Q27" s="9" t="s">
        <v>13</v>
      </c>
      <c r="R27" s="9" t="s">
        <v>14</v>
      </c>
      <c r="S27" s="7"/>
      <c r="T27" s="7"/>
    </row>
    <row r="28" ht="47" customHeight="1" spans="1:20">
      <c r="A28" s="10">
        <v>1</v>
      </c>
      <c r="B28" s="11" t="s">
        <v>30</v>
      </c>
      <c r="C28" s="14"/>
      <c r="D28" s="13">
        <f>C28*47200*0.3</f>
        <v>0</v>
      </c>
      <c r="E28" s="13">
        <f>C28*47200*0.7</f>
        <v>0</v>
      </c>
      <c r="F28" s="13">
        <f>C28*2040*0.6</f>
        <v>0</v>
      </c>
      <c r="G28" s="14">
        <v>5.05</v>
      </c>
      <c r="H28" s="13">
        <f>G28*47200*0.3</f>
        <v>71508</v>
      </c>
      <c r="I28" s="13">
        <f>G28*47200*0.7</f>
        <v>166852</v>
      </c>
      <c r="J28" s="13"/>
      <c r="K28" s="13"/>
      <c r="L28" s="13"/>
      <c r="M28" s="14"/>
      <c r="N28" s="13"/>
      <c r="O28" s="13"/>
      <c r="P28" s="28"/>
      <c r="Q28" s="13"/>
      <c r="R28" s="13"/>
      <c r="S28" s="13">
        <f t="shared" ref="S28:S37" si="10">P28+M28+J28+G28+C28</f>
        <v>5.05</v>
      </c>
      <c r="T28" s="13">
        <f t="shared" ref="T28:T37" si="11">R28+Q28+O28+N28+L28+K28+I28+H28+F28+E28+D28</f>
        <v>238360</v>
      </c>
    </row>
    <row r="29" ht="47" customHeight="1" spans="1:20">
      <c r="A29" s="10">
        <v>2</v>
      </c>
      <c r="B29" s="11" t="s">
        <v>31</v>
      </c>
      <c r="C29" s="14">
        <v>0.07</v>
      </c>
      <c r="D29" s="13">
        <f>C29*47200*0.3</f>
        <v>991.2</v>
      </c>
      <c r="E29" s="13">
        <f>C29*47200*0.7</f>
        <v>2312.8</v>
      </c>
      <c r="F29" s="13">
        <f>C29*2040*0.6</f>
        <v>85.68</v>
      </c>
      <c r="G29" s="14">
        <v>7.02</v>
      </c>
      <c r="H29" s="13">
        <f>G29*47200*0.3</f>
        <v>99403.2</v>
      </c>
      <c r="I29" s="13">
        <f>G29*47200*0.7</f>
        <v>231940.8</v>
      </c>
      <c r="J29" s="13"/>
      <c r="K29" s="13"/>
      <c r="L29" s="13"/>
      <c r="M29" s="14"/>
      <c r="N29" s="13"/>
      <c r="O29" s="13"/>
      <c r="P29" s="28"/>
      <c r="Q29" s="13"/>
      <c r="R29" s="13"/>
      <c r="S29" s="13">
        <f t="shared" si="10"/>
        <v>7.09</v>
      </c>
      <c r="T29" s="13">
        <f t="shared" si="11"/>
        <v>334733.68</v>
      </c>
    </row>
    <row r="30" ht="47" customHeight="1" spans="1:20">
      <c r="A30" s="10">
        <v>3</v>
      </c>
      <c r="B30" s="11" t="s">
        <v>32</v>
      </c>
      <c r="C30" s="14"/>
      <c r="D30" s="13">
        <f>C30*47200*0.3</f>
        <v>0</v>
      </c>
      <c r="E30" s="13">
        <f>C30*47200*0.7</f>
        <v>0</v>
      </c>
      <c r="F30" s="13">
        <f>C30*2040*0.6</f>
        <v>0</v>
      </c>
      <c r="G30" s="14">
        <v>4.61</v>
      </c>
      <c r="H30" s="13">
        <f>G30*47200*0.3</f>
        <v>65277.6</v>
      </c>
      <c r="I30" s="13">
        <f>G30*47200*0.7</f>
        <v>152314.4</v>
      </c>
      <c r="J30" s="13"/>
      <c r="K30" s="13"/>
      <c r="L30" s="13"/>
      <c r="M30" s="14"/>
      <c r="N30" s="13"/>
      <c r="O30" s="13"/>
      <c r="P30" s="28"/>
      <c r="Q30" s="13"/>
      <c r="R30" s="13"/>
      <c r="S30" s="13">
        <f t="shared" si="10"/>
        <v>4.61</v>
      </c>
      <c r="T30" s="13">
        <f t="shared" si="11"/>
        <v>217592</v>
      </c>
    </row>
    <row r="31" ht="47" customHeight="1" spans="1:20">
      <c r="A31" s="10">
        <v>4</v>
      </c>
      <c r="B31" s="11" t="s">
        <v>33</v>
      </c>
      <c r="C31" s="14">
        <v>0.09</v>
      </c>
      <c r="D31" s="13">
        <f>C31*47200*0.3</f>
        <v>1274.4</v>
      </c>
      <c r="E31" s="13">
        <f>C31*47200*0.7</f>
        <v>2973.6</v>
      </c>
      <c r="F31" s="13">
        <f>C31*2040*0.6</f>
        <v>110.16</v>
      </c>
      <c r="G31" s="14">
        <v>2.14</v>
      </c>
      <c r="H31" s="13">
        <f>G31*47200*0.3</f>
        <v>30302.4</v>
      </c>
      <c r="I31" s="13">
        <f>G31*47200*0.7</f>
        <v>70705.6</v>
      </c>
      <c r="J31" s="13"/>
      <c r="K31" s="13"/>
      <c r="L31" s="13"/>
      <c r="M31" s="14"/>
      <c r="N31" s="13"/>
      <c r="O31" s="13"/>
      <c r="P31" s="28"/>
      <c r="Q31" s="13"/>
      <c r="R31" s="13"/>
      <c r="S31" s="13">
        <f t="shared" si="10"/>
        <v>2.23</v>
      </c>
      <c r="T31" s="13">
        <f t="shared" si="11"/>
        <v>105366.16</v>
      </c>
    </row>
    <row r="32" ht="47" customHeight="1" spans="1:20">
      <c r="A32" s="10">
        <v>5</v>
      </c>
      <c r="B32" s="11" t="s">
        <v>34</v>
      </c>
      <c r="C32" s="14"/>
      <c r="D32" s="13">
        <f>C32*47200*0.3</f>
        <v>0</v>
      </c>
      <c r="E32" s="13">
        <f>C32*47200*0.7</f>
        <v>0</v>
      </c>
      <c r="F32" s="13">
        <f>C32*2040*0.6</f>
        <v>0</v>
      </c>
      <c r="G32" s="14">
        <v>3.94</v>
      </c>
      <c r="H32" s="13">
        <f>G32*47200*0.3</f>
        <v>55790.4</v>
      </c>
      <c r="I32" s="13">
        <f>G32*47200*0.7</f>
        <v>130177.6</v>
      </c>
      <c r="J32" s="13"/>
      <c r="K32" s="13"/>
      <c r="L32" s="13"/>
      <c r="M32" s="14"/>
      <c r="N32" s="13"/>
      <c r="O32" s="13"/>
      <c r="P32" s="28"/>
      <c r="Q32" s="13"/>
      <c r="R32" s="13"/>
      <c r="S32" s="13">
        <f t="shared" si="10"/>
        <v>3.94</v>
      </c>
      <c r="T32" s="13">
        <f t="shared" si="11"/>
        <v>185968</v>
      </c>
    </row>
    <row r="33" ht="47" customHeight="1" spans="1:20">
      <c r="A33" s="25" t="s">
        <v>28</v>
      </c>
      <c r="B33" s="25"/>
      <c r="C33" s="26">
        <f t="shared" ref="C33:I33" si="12">SUM(C28:C32)</f>
        <v>0.16</v>
      </c>
      <c r="D33" s="26">
        <f t="shared" si="12"/>
        <v>2265.6</v>
      </c>
      <c r="E33" s="26">
        <f t="shared" si="12"/>
        <v>5286.4</v>
      </c>
      <c r="F33" s="26">
        <f t="shared" si="12"/>
        <v>195.84</v>
      </c>
      <c r="G33" s="26">
        <f t="shared" si="12"/>
        <v>22.76</v>
      </c>
      <c r="H33" s="26">
        <f t="shared" si="12"/>
        <v>322281.6</v>
      </c>
      <c r="I33" s="26">
        <f t="shared" si="12"/>
        <v>751990.4</v>
      </c>
      <c r="J33" s="40">
        <f>SUM(J7:J11)</f>
        <v>0</v>
      </c>
      <c r="K33" s="26">
        <f>SUM(K7:K11)</f>
        <v>0</v>
      </c>
      <c r="L33" s="26">
        <f>SUM(L7:L11)</f>
        <v>0</v>
      </c>
      <c r="M33" s="26">
        <f>SUM(M28:M32)</f>
        <v>0</v>
      </c>
      <c r="N33" s="26">
        <f>SUM(N7:N11)</f>
        <v>0</v>
      </c>
      <c r="O33" s="26">
        <f>SUM(O7:O11)</f>
        <v>0</v>
      </c>
      <c r="P33" s="40">
        <f>SUM(P7:P11)</f>
        <v>0</v>
      </c>
      <c r="Q33" s="26">
        <f>SUM(Q7:Q11)</f>
        <v>0</v>
      </c>
      <c r="R33" s="26">
        <f>SUM(R7:R11)</f>
        <v>0</v>
      </c>
      <c r="S33" s="26">
        <f>SUM(S28:S32)</f>
        <v>22.92</v>
      </c>
      <c r="T33" s="26">
        <f>SUM(T28:T32)</f>
        <v>1082019.84</v>
      </c>
    </row>
  </sheetData>
  <mergeCells count="26">
    <mergeCell ref="A2:T2"/>
    <mergeCell ref="A3:T3"/>
    <mergeCell ref="C4:L4"/>
    <mergeCell ref="C5:F5"/>
    <mergeCell ref="G5:I5"/>
    <mergeCell ref="J5:L5"/>
    <mergeCell ref="A19:B19"/>
    <mergeCell ref="A23:T23"/>
    <mergeCell ref="A24:T24"/>
    <mergeCell ref="C25:L25"/>
    <mergeCell ref="C26:F26"/>
    <mergeCell ref="G26:I26"/>
    <mergeCell ref="J26:L26"/>
    <mergeCell ref="A33:B33"/>
    <mergeCell ref="A4:A6"/>
    <mergeCell ref="A25:A27"/>
    <mergeCell ref="B4:B6"/>
    <mergeCell ref="B25:B27"/>
    <mergeCell ref="S4:S6"/>
    <mergeCell ref="S25:S27"/>
    <mergeCell ref="T4:T6"/>
    <mergeCell ref="T25:T27"/>
    <mergeCell ref="M4:O5"/>
    <mergeCell ref="P4:R5"/>
    <mergeCell ref="M25:O26"/>
    <mergeCell ref="P25:R26"/>
  </mergeCells>
  <pageMargins left="0.7" right="0.7" top="0.75" bottom="0.75" header="0.3" footer="0.3"/>
  <pageSetup paperSize="8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2022-09-19T08:10:00Z</dcterms:created>
  <dcterms:modified xsi:type="dcterms:W3CDTF">2022-09-26T08:49:28Z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C9B44575D6D4449C97C521D66C4E8A6B</vt:lpwstr>
  </property>
  <property fmtid="{D5CDD505-2E9C-101B-9397-08002B2CF9AE}" pid="3" name="KSOProductBuildVer">
    <vt:lpwstr>2052-11.1.0.12358</vt:lpwstr>
  </property>
</Properties>
</file>