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五红村四组" sheetId="1" r:id="rId1"/>
    <sheet name="槐树村三组" sheetId="2" r:id="rId2"/>
    <sheet name="自来村五组、六组" sheetId="3" r:id="rId3"/>
    <sheet name="和平村四社" sheetId="4" r:id="rId4"/>
  </sheets>
  <definedNames>
    <definedName name="_xlnm._FilterDatabase" localSheetId="0" hidden="1">五红村四组!$A$5:$L$386</definedName>
    <definedName name="_xlnm.Print_Titles" localSheetId="0">五红村四组!$2:$5</definedName>
    <definedName name="_xlnm._FilterDatabase" localSheetId="3" hidden="1">和平村四社!$A$1:$G$1496</definedName>
    <definedName name="_xlnm._FilterDatabase" localSheetId="2" hidden="1">自来村五组、六组!$A$1:$G$1497</definedName>
  </definedNames>
  <calcPr calcId="144525"/>
</workbook>
</file>

<file path=xl/sharedStrings.xml><?xml version="1.0" encoding="utf-8"?>
<sst xmlns="http://schemas.openxmlformats.org/spreadsheetml/2006/main" count="7006" uniqueCount="677">
  <si>
    <t>旺苍嘉川化工园区基础设施建设项目
嘉川镇五红村四组征收房屋及附着物补偿复核公示表</t>
  </si>
  <si>
    <t>单位：株、笼、㎡、m³、元</t>
  </si>
  <si>
    <t>序 号</t>
  </si>
  <si>
    <t>补偿登记户主</t>
  </si>
  <si>
    <t>房屋及附着物</t>
  </si>
  <si>
    <t>项目、规格</t>
  </si>
  <si>
    <t>单位</t>
  </si>
  <si>
    <t>数量</t>
  </si>
  <si>
    <t>补偿标准</t>
  </si>
  <si>
    <t>补偿金额</t>
  </si>
  <si>
    <t>李明德</t>
  </si>
  <si>
    <t>核桃树（盛果）</t>
  </si>
  <si>
    <t>棵</t>
  </si>
  <si>
    <t>水池（2*2*2）</t>
  </si>
  <si>
    <t>m³</t>
  </si>
  <si>
    <t>樱桃树（小）</t>
  </si>
  <si>
    <t>土坟</t>
  </si>
  <si>
    <t>座</t>
  </si>
  <si>
    <t>核桃树（初果）</t>
  </si>
  <si>
    <t>核桃树（小）</t>
  </si>
  <si>
    <t>水池（2*1.5*1.5）</t>
  </si>
  <si>
    <t>水池（2*1.5*1.6）</t>
  </si>
  <si>
    <t>银杏树（小）</t>
  </si>
  <si>
    <t>小计</t>
  </si>
  <si>
    <t>尹仕禄</t>
  </si>
  <si>
    <t>柿子树（小）</t>
  </si>
  <si>
    <t>紫荆树（大树）</t>
  </si>
  <si>
    <t>紫荆树（中树）</t>
  </si>
  <si>
    <t>紫荆树（小树）</t>
  </si>
  <si>
    <t>银杏树（幼数）</t>
  </si>
  <si>
    <t>杜仲树（大）</t>
  </si>
  <si>
    <t>用材树（大）</t>
  </si>
  <si>
    <t>柿子树（盛果）</t>
  </si>
  <si>
    <t>樱桃树（盛果）</t>
  </si>
  <si>
    <t>桂花树（中树）</t>
  </si>
  <si>
    <t>桂花树（幼树）</t>
  </si>
  <si>
    <t>杜仲树（中树）</t>
  </si>
  <si>
    <t>土窖</t>
  </si>
  <si>
    <t>口</t>
  </si>
  <si>
    <t>尹仕林</t>
  </si>
  <si>
    <t>樱桃树（初果）</t>
  </si>
  <si>
    <t>银杏树（中树）</t>
  </si>
  <si>
    <t>银杏树（小树）</t>
  </si>
  <si>
    <t>板栗树（小树）</t>
  </si>
  <si>
    <t>板栗树（初果）</t>
  </si>
  <si>
    <t>桃树（初果）</t>
  </si>
  <si>
    <t>桃树（小）</t>
  </si>
  <si>
    <t>桑树（盛产）</t>
  </si>
  <si>
    <t>杏子树（初果）</t>
  </si>
  <si>
    <t>李子树（小树）</t>
  </si>
  <si>
    <t>桃树（盛果）</t>
  </si>
  <si>
    <t>桃树（苗）</t>
  </si>
  <si>
    <t>李富德</t>
  </si>
  <si>
    <t>核桃树（小树）</t>
  </si>
  <si>
    <t>尹爱华</t>
  </si>
  <si>
    <t>银杏树（苗）</t>
  </si>
  <si>
    <t>核桃树（苗）</t>
  </si>
  <si>
    <t>尹仕培</t>
  </si>
  <si>
    <t>水池（2.2*2.2*2）</t>
  </si>
  <si>
    <t>梁桂芳</t>
  </si>
  <si>
    <t>张莉君</t>
  </si>
  <si>
    <t>张光洪</t>
  </si>
  <si>
    <t>石海俊</t>
  </si>
  <si>
    <t>核桃树（幼树）</t>
  </si>
  <si>
    <t>花椒树（初产）</t>
  </si>
  <si>
    <t>杜仲树（小树）</t>
  </si>
  <si>
    <t>棕树（大）</t>
  </si>
  <si>
    <t>板栗树（幼树）</t>
  </si>
  <si>
    <t>板栗树（盛果）</t>
  </si>
  <si>
    <t>樱桃树（幼树）</t>
  </si>
  <si>
    <t>竹子</t>
  </si>
  <si>
    <t>笼</t>
  </si>
  <si>
    <t>核桃树（幼苗）</t>
  </si>
  <si>
    <t>香椿树</t>
  </si>
  <si>
    <t>用材树（中）</t>
  </si>
  <si>
    <t>碑坟</t>
  </si>
  <si>
    <t>硬化</t>
  </si>
  <si>
    <t>㎡</t>
  </si>
  <si>
    <t>条石堡坎</t>
  </si>
  <si>
    <t>砖木房屋</t>
  </si>
  <si>
    <t>砖木（无顶）</t>
  </si>
  <si>
    <t>殷治明</t>
  </si>
  <si>
    <t>用材树（小）</t>
  </si>
  <si>
    <t>茶树（老化树）</t>
  </si>
  <si>
    <t>水池（3.2*1.5*1.2）</t>
  </si>
  <si>
    <t>条石坟</t>
  </si>
  <si>
    <t>许开明</t>
  </si>
  <si>
    <t>枇杷（初果）</t>
  </si>
  <si>
    <t>李子树（盛果）</t>
  </si>
  <si>
    <t>枇杷（盛果）</t>
  </si>
  <si>
    <t>梨子树（盛果）</t>
  </si>
  <si>
    <t>竹子（25根以上）</t>
  </si>
  <si>
    <t>梨树（盛果）</t>
  </si>
  <si>
    <t>梨树（初果）</t>
  </si>
  <si>
    <t>枇杷树（初果）</t>
  </si>
  <si>
    <t>其它堡坎</t>
  </si>
  <si>
    <t>台阶</t>
  </si>
  <si>
    <t>洗衣台</t>
  </si>
  <si>
    <t>个</t>
  </si>
  <si>
    <t>化粪池</t>
  </si>
  <si>
    <t>土木房屋</t>
  </si>
  <si>
    <t>木屋（无顶）</t>
  </si>
  <si>
    <t>石砌</t>
  </si>
  <si>
    <t>许开贵</t>
  </si>
  <si>
    <t>用材树 （大）</t>
  </si>
  <si>
    <t>用材树 （中）</t>
  </si>
  <si>
    <t>沼气池</t>
  </si>
  <si>
    <t>牟秀方</t>
  </si>
  <si>
    <t>柏树（小）</t>
  </si>
  <si>
    <t>枇杷树（苗）</t>
  </si>
  <si>
    <t>枇杷树（盛果）</t>
  </si>
  <si>
    <t>椿芽树（苗）</t>
  </si>
  <si>
    <t>椿芽树（中）</t>
  </si>
  <si>
    <t>核桃树（衰果）</t>
  </si>
  <si>
    <t>椿芽树（小）</t>
  </si>
  <si>
    <t>枇杷树（小）</t>
  </si>
  <si>
    <t>银杏树（大）</t>
  </si>
  <si>
    <t>银杏树（幼树）</t>
  </si>
  <si>
    <t>许开林</t>
  </si>
  <si>
    <t>栀子花树（2㎝）</t>
  </si>
  <si>
    <t>椿芽树（大）</t>
  </si>
  <si>
    <t>桂花树（小）</t>
  </si>
  <si>
    <t>樱桃树（苗）</t>
  </si>
  <si>
    <t>桑树（初产）</t>
  </si>
  <si>
    <t>水井（石砌）</t>
  </si>
  <si>
    <t>张光余</t>
  </si>
  <si>
    <t>邓怀军</t>
  </si>
  <si>
    <t>樱桃树（小树）</t>
  </si>
  <si>
    <t>殷治洪</t>
  </si>
  <si>
    <t>防旱池</t>
  </si>
  <si>
    <t>香椿树（小树）</t>
  </si>
  <si>
    <t>汤素平</t>
  </si>
  <si>
    <t>李子树（苗）</t>
  </si>
  <si>
    <t>花椒树（苗）</t>
  </si>
  <si>
    <t>花椒树（盛产）</t>
  </si>
  <si>
    <t>石榴树（幼树）</t>
  </si>
  <si>
    <t>枇杷（幼树）</t>
  </si>
  <si>
    <t>桃树（幼树）</t>
  </si>
  <si>
    <t>水井（条石）</t>
  </si>
  <si>
    <t>混凝土堡坎</t>
  </si>
  <si>
    <t>卵石堡坎</t>
  </si>
  <si>
    <t>护栏</t>
  </si>
  <si>
    <t>围墙</t>
  </si>
  <si>
    <t>水沟</t>
  </si>
  <si>
    <t>洗衣台（水池）</t>
  </si>
  <si>
    <t>台</t>
  </si>
  <si>
    <t>砖混房屋</t>
  </si>
  <si>
    <t>张宝平</t>
  </si>
  <si>
    <t>香椿（中）</t>
  </si>
  <si>
    <t>香椿（小）</t>
  </si>
  <si>
    <t>柏树（大）</t>
  </si>
  <si>
    <t>水池（1.8*1.2*1）</t>
  </si>
  <si>
    <t>银杏（小树）</t>
  </si>
  <si>
    <t>银杏（中树）</t>
  </si>
  <si>
    <t>水池</t>
  </si>
  <si>
    <t>汤素军</t>
  </si>
  <si>
    <t>张莹</t>
  </si>
  <si>
    <t>奉大勇</t>
  </si>
  <si>
    <t>张光太</t>
  </si>
  <si>
    <t>周华兰</t>
  </si>
  <si>
    <t>许开松</t>
  </si>
  <si>
    <t>李子树（初果）</t>
  </si>
  <si>
    <t>水井</t>
  </si>
  <si>
    <t>许明春</t>
  </si>
  <si>
    <t>石碑坟</t>
  </si>
  <si>
    <t>张光连</t>
  </si>
  <si>
    <t>焦小波</t>
  </si>
  <si>
    <t>王培桂</t>
  </si>
  <si>
    <t>张东平</t>
  </si>
  <si>
    <t>合计</t>
  </si>
  <si>
    <t>旺苍嘉川化工园区基础设施建设项目
嘉川镇槐树村三组征收房屋及附着物补偿复核公示表</t>
  </si>
  <si>
    <t>张翠兰</t>
  </si>
  <si>
    <t>油桐树树（中））</t>
  </si>
  <si>
    <t>油桐树（小）</t>
  </si>
  <si>
    <t>粪池（1*1*1）</t>
  </si>
  <si>
    <t>油橄榄（小）</t>
  </si>
  <si>
    <t>李中应</t>
  </si>
  <si>
    <t>王德先</t>
  </si>
  <si>
    <t>水池（1*1*1）</t>
  </si>
  <si>
    <t>李小宝</t>
  </si>
  <si>
    <t>桑树（初叶）</t>
  </si>
  <si>
    <t>李怡蒙</t>
  </si>
  <si>
    <t>香椿（小树）</t>
  </si>
  <si>
    <t>窖坑</t>
  </si>
  <si>
    <t>李中玉</t>
  </si>
  <si>
    <t>用材树（小））</t>
  </si>
  <si>
    <t>李中维</t>
  </si>
  <si>
    <t>刘泽富</t>
  </si>
  <si>
    <t>李秀荣</t>
  </si>
  <si>
    <t>刘泽军</t>
  </si>
  <si>
    <t>杜仲树（小）</t>
  </si>
  <si>
    <t>李贵</t>
  </si>
  <si>
    <t>尹志军</t>
  </si>
  <si>
    <t>李培生</t>
  </si>
  <si>
    <t>王建川</t>
  </si>
  <si>
    <t>张仁银</t>
  </si>
  <si>
    <t>桔子树（盛果）</t>
  </si>
  <si>
    <t>水池（4*4*3）</t>
  </si>
  <si>
    <t>李中富</t>
  </si>
  <si>
    <t>蒋丽君</t>
  </si>
  <si>
    <t>唐光明</t>
  </si>
  <si>
    <t>李春兰</t>
  </si>
  <si>
    <t>用材树</t>
  </si>
  <si>
    <t>尹建平</t>
  </si>
  <si>
    <t>油桐树树（小）</t>
  </si>
  <si>
    <t>赵小平</t>
  </si>
  <si>
    <t>冯先华</t>
  </si>
  <si>
    <t>油桐树树（大）</t>
  </si>
  <si>
    <t>尹超</t>
  </si>
  <si>
    <t>防旱池
（1.3*1*1.5）</t>
  </si>
  <si>
    <t>凡春华</t>
  </si>
  <si>
    <t>桑树（盛产叶）</t>
  </si>
  <si>
    <t>土粪池（1.9*1.4*1.3）</t>
  </si>
  <si>
    <t>尹仕元</t>
  </si>
  <si>
    <t>用材树（中））</t>
  </si>
  <si>
    <t>防旱池
（1.8*1.5*1.8）</t>
  </si>
  <si>
    <t>防旱池
（1.2*1*1.2）</t>
  </si>
  <si>
    <t>凡娅</t>
  </si>
  <si>
    <t>土粪池（1.5*1.5*1.5）</t>
  </si>
  <si>
    <t>张仕刚</t>
  </si>
  <si>
    <t>土粪池（2*1.5*1.2）</t>
  </si>
  <si>
    <t>尹致秀</t>
  </si>
  <si>
    <t>李素兰</t>
  </si>
  <si>
    <t>土粪池（1.9*1.8*1.4）</t>
  </si>
  <si>
    <t>凡明山</t>
  </si>
  <si>
    <t>王德君</t>
  </si>
  <si>
    <t>核桃树</t>
  </si>
  <si>
    <t>土粪池（1.8*2*1.8）</t>
  </si>
  <si>
    <t>张孝明</t>
  </si>
  <si>
    <t>防旱池
（2.2*3.5*0.7）</t>
  </si>
  <si>
    <t>土粪池（1.8*1.5*1.4）</t>
  </si>
  <si>
    <t>张孝文</t>
  </si>
  <si>
    <t>土粪池（1.8*1*0.8）</t>
  </si>
  <si>
    <t>土粪池（1.2*1.3*1.3）</t>
  </si>
  <si>
    <t>尹仕春</t>
  </si>
  <si>
    <t>土粪池（1.6*1.5*1.5）</t>
  </si>
  <si>
    <t>吴晓红</t>
  </si>
  <si>
    <t>汪正奎</t>
  </si>
  <si>
    <t>土粪池（1.3*1.4*1）</t>
  </si>
  <si>
    <t>汪正松</t>
  </si>
  <si>
    <t>土粪池（1.2*1.2*1）</t>
  </si>
  <si>
    <t>凡勇军</t>
  </si>
  <si>
    <t>土粪池（1.8*1.5*1.3）</t>
  </si>
  <si>
    <t>孙爱军</t>
  </si>
  <si>
    <t>防旱池
（1.5*1.2*1）</t>
  </si>
  <si>
    <t>凡海明</t>
  </si>
  <si>
    <t>土粪池（2.6*2.2*0.7）</t>
  </si>
  <si>
    <t>黄泽平</t>
  </si>
  <si>
    <t>防旱池
（6.6*2.6*0.65）</t>
  </si>
  <si>
    <t>李桂德</t>
  </si>
  <si>
    <t>张孝行</t>
  </si>
  <si>
    <t>土粪池（1.5*1*1.6）</t>
  </si>
  <si>
    <t>桑树（盛）</t>
  </si>
  <si>
    <t>王德春</t>
  </si>
  <si>
    <t>土粪池（1*1.2*1）</t>
  </si>
  <si>
    <t>侯习强</t>
  </si>
  <si>
    <t>李秀琼</t>
  </si>
  <si>
    <t>土粪池（1.3*1.2*1.3）</t>
  </si>
  <si>
    <t>鲍继奎</t>
  </si>
  <si>
    <t>土粪池（1.3*1.2*1.5）</t>
  </si>
  <si>
    <t>油桐树（中）</t>
  </si>
  <si>
    <t>鲍东林</t>
  </si>
  <si>
    <t>严仕金</t>
  </si>
  <si>
    <t>土粪池（1.1*1.2*1.2）</t>
  </si>
  <si>
    <t>土粪池（1*0.9*1）</t>
  </si>
  <si>
    <t>尹子华</t>
  </si>
  <si>
    <t>土粪池（1.2*0.9*1.4）</t>
  </si>
  <si>
    <t>尹仕灿</t>
  </si>
  <si>
    <t>土粪池（1.5*1.5*1.7）</t>
  </si>
  <si>
    <t>杨明兴</t>
  </si>
  <si>
    <t>土粪池（1.7*1.3*1.2）</t>
  </si>
  <si>
    <t>尹子海</t>
  </si>
  <si>
    <t>土粪池（2.5*2*1.3）</t>
  </si>
  <si>
    <t>油桐树（大）</t>
  </si>
  <si>
    <t>冯勇</t>
  </si>
  <si>
    <t>土粪池（1.2*1.2*0.8）</t>
  </si>
  <si>
    <t>土粪池（1.4*1.4*0.6）</t>
  </si>
  <si>
    <t>冯光华</t>
  </si>
  <si>
    <t>土粪池（3.5*2*1.5）</t>
  </si>
  <si>
    <t>石凿粪池（1.3*1.2*1.6）</t>
  </si>
  <si>
    <t>石凿粪池（1.3*0.8*1.3）</t>
  </si>
  <si>
    <t>冯强</t>
  </si>
  <si>
    <t>宋平</t>
  </si>
  <si>
    <t>石凿粪池（1.2*1.2*1.5）</t>
  </si>
  <si>
    <t>李忠维</t>
  </si>
  <si>
    <t>椿树（中）</t>
  </si>
  <si>
    <t>石凿粪池（1.2*1.3*1.2）</t>
  </si>
  <si>
    <t>奉香兰</t>
  </si>
  <si>
    <t>张仕福</t>
  </si>
  <si>
    <t>张仕先</t>
  </si>
  <si>
    <t>梨树（小）</t>
  </si>
  <si>
    <t>尹子兵</t>
  </si>
  <si>
    <t>土粪池（1.2*1.2*1.3）</t>
  </si>
  <si>
    <t>尹子军</t>
  </si>
  <si>
    <t>土粪池（1.2*1.2*0.6）</t>
  </si>
  <si>
    <t>尹子杰</t>
  </si>
  <si>
    <t>土粪池（1.7*2*0.9）</t>
  </si>
  <si>
    <t>季铁青</t>
  </si>
  <si>
    <t>土粪池（1.2*1.2*1.5）</t>
  </si>
  <si>
    <t>鲍继超</t>
  </si>
  <si>
    <t>尹子庆</t>
  </si>
  <si>
    <t>宋满先</t>
  </si>
  <si>
    <t>张仕强</t>
  </si>
  <si>
    <t>土粪池（1.5*1.7*1.5）</t>
  </si>
  <si>
    <t>冯成海</t>
  </si>
  <si>
    <t>土粪池（2.2*2.2*1.5）</t>
  </si>
  <si>
    <t>尹清玲</t>
  </si>
  <si>
    <t xml:space="preserve"> </t>
  </si>
  <si>
    <t>旺苍嘉川化工园区基础设施建设项目
嘉川镇自来村五组、六组征收房屋及附着物补偿复核公示表</t>
  </si>
  <si>
    <t>王培汉</t>
  </si>
  <si>
    <t>桃树（小树）</t>
  </si>
  <si>
    <t>花椒树（小树）</t>
  </si>
  <si>
    <t>用材树（大)</t>
  </si>
  <si>
    <t>用材树（小树)</t>
  </si>
  <si>
    <t>梨树（小树）</t>
  </si>
  <si>
    <t>枇杷（小树）</t>
  </si>
  <si>
    <t>核桃（小树）</t>
  </si>
  <si>
    <t>核桃（盛果）</t>
  </si>
  <si>
    <t>核桃（初果）</t>
  </si>
  <si>
    <t>桂花树（大）</t>
  </si>
  <si>
    <t>女儿墙</t>
  </si>
  <si>
    <t>彩钢棚</t>
  </si>
  <si>
    <t>瓦棚</t>
  </si>
  <si>
    <t>洗衣台（带清洗池）</t>
  </si>
  <si>
    <t>简易</t>
  </si>
  <si>
    <t>王兴琪</t>
  </si>
  <si>
    <t>银杏树（大树）</t>
  </si>
  <si>
    <t>梨树 （小树）</t>
  </si>
  <si>
    <t>板栗（小树）</t>
  </si>
  <si>
    <t>杨忠英</t>
  </si>
  <si>
    <t>王飞</t>
  </si>
  <si>
    <t>机井</t>
  </si>
  <si>
    <t>葡萄树（盛果）</t>
  </si>
  <si>
    <t>竹子（25以上）</t>
  </si>
  <si>
    <t>柿子树（初果）</t>
  </si>
  <si>
    <t>桂花树（中）</t>
  </si>
  <si>
    <t>栀子花（小）</t>
  </si>
  <si>
    <t>紫荆花（中）</t>
  </si>
  <si>
    <t>桔子树（初果）</t>
  </si>
  <si>
    <t>石榴树（盛果）</t>
  </si>
  <si>
    <t>花台</t>
  </si>
  <si>
    <t>门柱</t>
  </si>
  <si>
    <t>王兴金</t>
  </si>
  <si>
    <t>紫荆花（小）</t>
  </si>
  <si>
    <t>枣树（小）</t>
  </si>
  <si>
    <t>枇杷树（小树）</t>
  </si>
  <si>
    <t>梨树（苗）</t>
  </si>
  <si>
    <t>李子树（小）</t>
  </si>
  <si>
    <t>枣树（初果）</t>
  </si>
  <si>
    <t>苹果树（小）</t>
  </si>
  <si>
    <t>蜡梅（小）</t>
  </si>
  <si>
    <t>石榴树（小树）</t>
  </si>
  <si>
    <t>椿树（小）</t>
  </si>
  <si>
    <t>株</t>
  </si>
  <si>
    <t>砖砌堡坎</t>
  </si>
  <si>
    <t>暗沟</t>
  </si>
  <si>
    <t>王家寿</t>
  </si>
  <si>
    <t>皂角树（大树）</t>
  </si>
  <si>
    <t>王家国、王凯</t>
  </si>
  <si>
    <t>拐枣树（盛果）</t>
  </si>
  <si>
    <t>桂花树（小树）</t>
  </si>
  <si>
    <t>红豆杉（小）</t>
  </si>
  <si>
    <t>桔子树（小树）</t>
  </si>
  <si>
    <t>小路硬化</t>
  </si>
  <si>
    <t>穿逗房屋</t>
  </si>
  <si>
    <t>砖彩</t>
  </si>
  <si>
    <t>王小平</t>
  </si>
  <si>
    <t>香椿（大）</t>
  </si>
  <si>
    <t>皂角树（小树）</t>
  </si>
  <si>
    <t>水井（机井）</t>
  </si>
  <si>
    <t>彩钢房</t>
  </si>
  <si>
    <t>王家帮</t>
  </si>
  <si>
    <t>花椒树（初果）</t>
  </si>
  <si>
    <t>猕猴桃（盛果)</t>
  </si>
  <si>
    <t>梨子树（初果）</t>
  </si>
  <si>
    <t>王奎</t>
  </si>
  <si>
    <t>猕猴桃（初果)</t>
  </si>
  <si>
    <t>葡萄树（中产）</t>
  </si>
  <si>
    <t>杏子树（盛果）</t>
  </si>
  <si>
    <t>皂角树（大）</t>
  </si>
  <si>
    <t>王兴全</t>
  </si>
  <si>
    <t>王兴春</t>
  </si>
  <si>
    <t>王兴刚</t>
  </si>
  <si>
    <t>石板硬化</t>
  </si>
  <si>
    <t>混凝土桌</t>
  </si>
  <si>
    <t>何俊</t>
  </si>
  <si>
    <t>紫荆树（中）</t>
  </si>
  <si>
    <t>何光秀</t>
  </si>
  <si>
    <t>棕树(大）</t>
  </si>
  <si>
    <t>用材树（中树)</t>
  </si>
  <si>
    <t>汤怀悌</t>
  </si>
  <si>
    <t>王银平</t>
  </si>
  <si>
    <t>苹果树（初果）</t>
  </si>
  <si>
    <t>紫荆花树{中）</t>
  </si>
  <si>
    <t>柿子树（小树）</t>
  </si>
  <si>
    <t>杉树（中）</t>
  </si>
  <si>
    <t>王培宝</t>
  </si>
  <si>
    <t>李菊英</t>
  </si>
  <si>
    <t>桂花树（大树）</t>
  </si>
  <si>
    <t>桔子树（苗）</t>
  </si>
  <si>
    <t>栀子花树（中）</t>
  </si>
  <si>
    <t>水池（1.3*1.3*1.2）</t>
  </si>
  <si>
    <t>椿树（大）</t>
  </si>
  <si>
    <t>涵管（长5米，直径0.3米）</t>
  </si>
  <si>
    <t>米</t>
  </si>
  <si>
    <t>砖木</t>
  </si>
  <si>
    <t>王培国</t>
  </si>
  <si>
    <t>板栗树（苗）</t>
  </si>
  <si>
    <t>月季（小）</t>
  </si>
  <si>
    <t>石棉（小）</t>
  </si>
  <si>
    <t>粪坑（2*2*2）</t>
  </si>
  <si>
    <t>王军</t>
  </si>
  <si>
    <t>碑坟（有堡坎）</t>
  </si>
  <si>
    <t>条石坟（堡坎）</t>
  </si>
  <si>
    <t>王兴均</t>
  </si>
  <si>
    <t>石棉树（小）</t>
  </si>
  <si>
    <t>王云</t>
  </si>
  <si>
    <t>枣树（苗）</t>
  </si>
  <si>
    <t>花椒树（盛果）</t>
  </si>
  <si>
    <t>石榴树（初果）</t>
  </si>
  <si>
    <t>竹子（10根以上）</t>
  </si>
  <si>
    <t>涵管（长4米，直径0.3米）</t>
  </si>
  <si>
    <t>王培军</t>
  </si>
  <si>
    <t>王俊</t>
  </si>
  <si>
    <t>涵管（长4.7米，直径0.5米）</t>
  </si>
  <si>
    <t>王兴武</t>
  </si>
  <si>
    <t>王培斗</t>
  </si>
  <si>
    <t>杨明金</t>
  </si>
  <si>
    <t>水泥板</t>
  </si>
  <si>
    <t>屋顶彩钢棚</t>
  </si>
  <si>
    <t>一层彩钢棚</t>
  </si>
  <si>
    <t>王培银</t>
  </si>
  <si>
    <t>柚子树（盛）</t>
  </si>
  <si>
    <t>木瓜（初果）</t>
  </si>
  <si>
    <t>木瓜（小树）</t>
  </si>
  <si>
    <t>用材树（中)</t>
  </si>
  <si>
    <t>鱼塘（浆砌）</t>
  </si>
  <si>
    <t>混凝土桥墩</t>
  </si>
  <si>
    <t>混凝土桥面</t>
  </si>
  <si>
    <t>水泥涵管（长4米，直径0.6）</t>
  </si>
  <si>
    <t>水泥涵管（长6米，直径0.3）</t>
  </si>
  <si>
    <t>王树华</t>
  </si>
  <si>
    <t>王德军</t>
  </si>
  <si>
    <t>用材树（小)</t>
  </si>
  <si>
    <t>猕猴桃树（盛果)</t>
  </si>
  <si>
    <t>猕猴桃树（幼树)</t>
  </si>
  <si>
    <t>桑树（中产）</t>
  </si>
  <si>
    <t>柚子树（初果）</t>
  </si>
  <si>
    <t>王德军等4人</t>
  </si>
  <si>
    <t>王培华</t>
  </si>
  <si>
    <t>八角树（药材）</t>
  </si>
  <si>
    <t>柿子树（苗）</t>
  </si>
  <si>
    <t>不锈钢门</t>
  </si>
  <si>
    <t>砖柱</t>
  </si>
  <si>
    <t>汤文中</t>
  </si>
  <si>
    <t>桔子树（小）</t>
  </si>
  <si>
    <t>葡萄树（挂果））</t>
  </si>
  <si>
    <t>栀子花树（小）</t>
  </si>
  <si>
    <t>柱桩</t>
  </si>
  <si>
    <t>王兴会</t>
  </si>
  <si>
    <t>王新春</t>
  </si>
  <si>
    <t>王兴洪</t>
  </si>
  <si>
    <t>银杏树（中）</t>
  </si>
  <si>
    <t>老鹰茶树（大）</t>
  </si>
  <si>
    <t>乌蒙树（盆景）</t>
  </si>
  <si>
    <t>水井（两人共有）</t>
  </si>
  <si>
    <t>砖木（圈）</t>
  </si>
  <si>
    <t>王兴东</t>
  </si>
  <si>
    <t>无花果树（初果）</t>
  </si>
  <si>
    <t>腊梅树（中）</t>
  </si>
  <si>
    <t>贾显志</t>
  </si>
  <si>
    <t>贾显志、王兴均</t>
  </si>
  <si>
    <t>塑脂亮瓦棚</t>
  </si>
  <si>
    <t>李元伍</t>
  </si>
  <si>
    <t>王培强</t>
  </si>
  <si>
    <t>何伟</t>
  </si>
  <si>
    <t>苟燕</t>
  </si>
  <si>
    <t>混凝土柱</t>
  </si>
  <si>
    <t>唐邵名</t>
  </si>
  <si>
    <t>卢轮帮</t>
  </si>
  <si>
    <t>卵石井</t>
  </si>
  <si>
    <t>茶树（盛产）</t>
  </si>
  <si>
    <t>茶树（初产）</t>
  </si>
  <si>
    <t>唐江</t>
  </si>
  <si>
    <t>王德菊</t>
  </si>
  <si>
    <t>何元朝</t>
  </si>
  <si>
    <t>王金平</t>
  </si>
  <si>
    <t>铁皮雨棚</t>
  </si>
  <si>
    <t>砖彩房屋</t>
  </si>
  <si>
    <t>侯永芳</t>
  </si>
  <si>
    <t>唐绍红</t>
  </si>
  <si>
    <t>唐绍华</t>
  </si>
  <si>
    <t>梁仕秀</t>
  </si>
  <si>
    <t>吕建中</t>
  </si>
  <si>
    <t>王德勇</t>
  </si>
  <si>
    <t>拱桥</t>
  </si>
  <si>
    <t>王红英</t>
  </si>
  <si>
    <t>陈秋芬</t>
  </si>
  <si>
    <t>王平</t>
  </si>
  <si>
    <t>王林</t>
  </si>
  <si>
    <t>王兴俊</t>
  </si>
  <si>
    <t>六组集体</t>
  </si>
  <si>
    <t>旺苍嘉川化工园区基础设施建设项目
嘉川镇和平村四组征收房屋及附着物补偿复核公示表</t>
  </si>
  <si>
    <t>单位：棵、笼、㎡、m³、元</t>
  </si>
  <si>
    <t>房屋及附着物补偿</t>
  </si>
  <si>
    <t>张仁介</t>
  </si>
  <si>
    <t>枇杷树（幼树）</t>
  </si>
  <si>
    <t>枣子树（初果）</t>
  </si>
  <si>
    <t>枣子树（盛果）</t>
  </si>
  <si>
    <t>枣子树（小树）</t>
  </si>
  <si>
    <t>棕叶树（大）</t>
  </si>
  <si>
    <t>棕叶树（中）</t>
  </si>
  <si>
    <t>樟树（大）</t>
  </si>
  <si>
    <t>茶叶树（老化树）</t>
  </si>
  <si>
    <t>茶叶树（幼树）</t>
  </si>
  <si>
    <t>杏树（初果）</t>
  </si>
  <si>
    <t>杏树（盛果）</t>
  </si>
  <si>
    <t>猕猴桃树（盛果）</t>
  </si>
  <si>
    <t>山楂树（盛果）</t>
  </si>
  <si>
    <t>花椒树（小）</t>
  </si>
  <si>
    <t>桑树（中）</t>
  </si>
  <si>
    <t>葡萄树（盛）</t>
  </si>
  <si>
    <t>黄柏树（大）</t>
  </si>
  <si>
    <t>果苗</t>
  </si>
  <si>
    <t>瓦棚（木）</t>
  </si>
  <si>
    <t>洗衣台（带水池）</t>
  </si>
  <si>
    <t>张仁柱</t>
  </si>
  <si>
    <t>椿树（苗）</t>
  </si>
  <si>
    <t>桑树(盛）</t>
  </si>
  <si>
    <t>杜仲树（中）</t>
  </si>
  <si>
    <t>棕树（小）</t>
  </si>
  <si>
    <t>猕猴桃树（初果）</t>
  </si>
  <si>
    <t>涵管（铁制长3.5米直径0.2米）</t>
  </si>
  <si>
    <t>硬化（老宅）</t>
  </si>
  <si>
    <t>水井（机井，张仁同、张仁敬、张仁柱三人共有）</t>
  </si>
  <si>
    <t>张仁同</t>
  </si>
  <si>
    <t>油桐树（初果）</t>
  </si>
  <si>
    <t>葡萄树（中）</t>
  </si>
  <si>
    <t>板栗树（小）</t>
  </si>
  <si>
    <t>竹子（10根以下）</t>
  </si>
  <si>
    <t>柏树（中）</t>
  </si>
  <si>
    <t>王德海</t>
  </si>
  <si>
    <t>紫荆花树（中）</t>
  </si>
  <si>
    <t>栀子花树（大）</t>
  </si>
  <si>
    <t>杂树（中）</t>
  </si>
  <si>
    <t>土坟（独碑）</t>
  </si>
  <si>
    <t>张全勉</t>
  </si>
  <si>
    <t>柿子树（幼树）</t>
  </si>
  <si>
    <t>张孝育</t>
  </si>
  <si>
    <t>紫荆花树（小）</t>
  </si>
  <si>
    <t>桂花（小）</t>
  </si>
  <si>
    <t>桂花（中）</t>
  </si>
  <si>
    <t>桂花（大）</t>
  </si>
  <si>
    <t>棕树（中）</t>
  </si>
  <si>
    <t>水泥涵管（长10.2米直径0.6米）</t>
  </si>
  <si>
    <t>张仁岗</t>
  </si>
  <si>
    <t>柚子树（盛果）</t>
  </si>
  <si>
    <t>桔子树（幼树）</t>
  </si>
  <si>
    <t>张全毫</t>
  </si>
  <si>
    <t>桑树(初）</t>
  </si>
  <si>
    <t>榆树（苗）</t>
  </si>
  <si>
    <t>榆树（小）</t>
  </si>
  <si>
    <t>张莉</t>
  </si>
  <si>
    <t>茶树（幼树）</t>
  </si>
  <si>
    <t>茶树（幼苗）</t>
  </si>
  <si>
    <t>水泥涵管（长7.3米直径0.3米）</t>
  </si>
  <si>
    <t>张全绪</t>
  </si>
  <si>
    <t>李子树（幼树）</t>
  </si>
  <si>
    <t>李德华</t>
  </si>
  <si>
    <t>杂树（大）</t>
  </si>
  <si>
    <t>防旱池（1.5*1.5*1.5）</t>
  </si>
  <si>
    <t>水沟（20*0.3*0.4）</t>
  </si>
  <si>
    <t>水泥涵管（长8.6米直径0.3米）</t>
  </si>
  <si>
    <t>水井（条石）张全成、张全敬、李德华、张全平四人共有</t>
  </si>
  <si>
    <t>张全银</t>
  </si>
  <si>
    <t>枇杷树（初）</t>
  </si>
  <si>
    <t>木瓜（幼树）</t>
  </si>
  <si>
    <t>茶树（初）</t>
  </si>
  <si>
    <t>茶树（小）</t>
  </si>
  <si>
    <t>张仁全</t>
  </si>
  <si>
    <t>樟树（小）</t>
  </si>
  <si>
    <t>樟树（中）</t>
  </si>
  <si>
    <t>防旱池（1*1*1.5）*5</t>
  </si>
  <si>
    <t>张仁雍</t>
  </si>
  <si>
    <t>核桃树(苗）</t>
  </si>
  <si>
    <t>杜仲树(中）</t>
  </si>
  <si>
    <t>塔柏树（小）</t>
  </si>
  <si>
    <t>苹果树（盛果）</t>
  </si>
  <si>
    <t>葡萄树（苗）</t>
  </si>
  <si>
    <t>石榴树（小）</t>
  </si>
  <si>
    <t>玫瑰花树（小）</t>
  </si>
  <si>
    <t>茶花树（小）</t>
  </si>
  <si>
    <t>金弹子树（大）</t>
  </si>
  <si>
    <t>葡萄树（小）</t>
  </si>
  <si>
    <t>苹果树（苗）</t>
  </si>
  <si>
    <t>海棠树（中）</t>
  </si>
  <si>
    <t>紫荆树（大）</t>
  </si>
  <si>
    <t>紫玉兰（中）</t>
  </si>
  <si>
    <t>迎春花（中）</t>
  </si>
  <si>
    <t>迎春花（小）</t>
  </si>
  <si>
    <t>月季花（小）</t>
  </si>
  <si>
    <t>条石堡坎（摆台）</t>
  </si>
  <si>
    <t>水井（机井20人共有）</t>
  </si>
  <si>
    <t>简易（木）</t>
  </si>
  <si>
    <t>李杨光</t>
  </si>
  <si>
    <t>苹果树（幼树）</t>
  </si>
  <si>
    <t>硬化（三人共有）</t>
  </si>
  <si>
    <t>其它堡坎（三人共有）</t>
  </si>
  <si>
    <t>砖木房屋（破）</t>
  </si>
  <si>
    <t>黄辉国</t>
  </si>
  <si>
    <t>王德均</t>
  </si>
  <si>
    <t>混凝土便桥</t>
  </si>
  <si>
    <t>简易木棚</t>
  </si>
  <si>
    <t>水井（4人共有）</t>
  </si>
  <si>
    <t>颜勇</t>
  </si>
  <si>
    <t>张仁敬</t>
  </si>
  <si>
    <t>混柱</t>
  </si>
  <si>
    <t>昝菊华</t>
  </si>
  <si>
    <t>桑树（初）</t>
  </si>
  <si>
    <t>杨清华</t>
  </si>
  <si>
    <t>张仁宁</t>
  </si>
  <si>
    <t>张全从</t>
  </si>
  <si>
    <t>窖坑（石砌）</t>
  </si>
  <si>
    <t>李子树（初）</t>
  </si>
  <si>
    <t>便桥（条石）</t>
  </si>
  <si>
    <t>张全平</t>
  </si>
  <si>
    <t>张素成</t>
  </si>
  <si>
    <t>板栗树（盛）</t>
  </si>
  <si>
    <t>水井（砖砌）</t>
  </si>
  <si>
    <t>院坝硬化（三人共有）</t>
  </si>
  <si>
    <t>穆秀群</t>
  </si>
  <si>
    <t>张奇</t>
  </si>
  <si>
    <t>13.11（三人共有）</t>
  </si>
  <si>
    <t>张春英</t>
  </si>
  <si>
    <t>张仁奉</t>
  </si>
  <si>
    <t>严仔平</t>
  </si>
  <si>
    <t>郭登吉</t>
  </si>
  <si>
    <t>王德学</t>
  </si>
  <si>
    <t>张全同</t>
  </si>
  <si>
    <t>邓军</t>
  </si>
  <si>
    <t>水泥涵管（长6米，直径0.6米）</t>
  </si>
  <si>
    <t>向金成</t>
  </si>
  <si>
    <t>张全实</t>
  </si>
  <si>
    <t>张爱华</t>
  </si>
  <si>
    <t>张全美</t>
  </si>
  <si>
    <t>潘光群</t>
  </si>
  <si>
    <t>张仁佩</t>
  </si>
  <si>
    <t>严素贞</t>
  </si>
  <si>
    <t>张光金（五红村）</t>
  </si>
  <si>
    <t>无名</t>
  </si>
  <si>
    <t>张仁葵</t>
  </si>
  <si>
    <t>张仁厚
张仁生</t>
  </si>
  <si>
    <t>黄蓉</t>
  </si>
  <si>
    <t>张全敬</t>
  </si>
  <si>
    <t>张清</t>
  </si>
  <si>
    <t>王小清</t>
  </si>
  <si>
    <t>其他堡坎（三人共有）</t>
  </si>
  <si>
    <t>水井（条石2人共有）</t>
  </si>
  <si>
    <t>土木房屋（破）</t>
  </si>
  <si>
    <t>尹杰</t>
  </si>
  <si>
    <t>窖坑（土）</t>
  </si>
  <si>
    <t>黄华英</t>
  </si>
  <si>
    <t>张明娟</t>
  </si>
  <si>
    <t>张孝雄</t>
  </si>
  <si>
    <t>从</t>
  </si>
  <si>
    <t>张仁福</t>
  </si>
  <si>
    <t>安忠祥</t>
  </si>
  <si>
    <t>张仁生</t>
  </si>
  <si>
    <t>张仁宣</t>
  </si>
  <si>
    <t>桐子树（小）</t>
  </si>
  <si>
    <t>桐子树（幼树）</t>
  </si>
  <si>
    <t>张全成</t>
  </si>
  <si>
    <t>董春兰</t>
  </si>
  <si>
    <t>张跃</t>
  </si>
  <si>
    <t>颜永明</t>
  </si>
  <si>
    <t>防旱池（4*2*1.5）</t>
  </si>
  <si>
    <t>袁家忠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</si>
</sst>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  <numFmt numFmtId="179" formatCode="0.00_);[Red]\(0.00\)"/>
    <numFmt numFmtId="180" formatCode="0.0_ "/>
  </numFmts>
  <fonts count="5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6"/>
      <name val="仿宋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5" applyNumberFormat="0" applyAlignment="0" applyProtection="0">
      <alignment vertical="center"/>
    </xf>
    <xf numFmtId="0" fontId="42" fillId="4" borderId="16" applyNumberFormat="0" applyAlignment="0" applyProtection="0">
      <alignment vertical="center"/>
    </xf>
    <xf numFmtId="0" fontId="43" fillId="4" borderId="15" applyNumberFormat="0" applyAlignment="0" applyProtection="0">
      <alignment vertical="center"/>
    </xf>
    <xf numFmtId="0" fontId="44" fillId="5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176" fontId="21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177" fontId="2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19" fillId="0" borderId="0" xfId="0" applyNumberFormat="1" applyFont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77" fontId="29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78" fontId="31" fillId="0" borderId="0" xfId="0" applyNumberFormat="1" applyFont="1" applyFill="1" applyAlignment="1">
      <alignment horizontal="center" vertical="center"/>
    </xf>
    <xf numFmtId="177" fontId="3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78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1"/>
  <sheetViews>
    <sheetView zoomScale="90" zoomScaleNormal="90" topLeftCell="A346" workbookViewId="0">
      <selection activeCell="A394" sqref="A394"/>
    </sheetView>
  </sheetViews>
  <sheetFormatPr defaultColWidth="9" defaultRowHeight="18.75"/>
  <cols>
    <col min="1" max="1" width="7.96666666666667" style="6" customWidth="1"/>
    <col min="2" max="2" width="9.83333333333333" style="180" customWidth="1"/>
    <col min="3" max="3" width="20.25" style="6" customWidth="1"/>
    <col min="4" max="4" width="10.675" style="6" customWidth="1"/>
    <col min="5" max="5" width="10.5583333333333" style="6" customWidth="1"/>
    <col min="6" max="6" width="13.0583333333333" style="6" customWidth="1"/>
    <col min="7" max="7" width="15.8333333333333" style="6" customWidth="1"/>
    <col min="8" max="16384" width="9" style="7"/>
  </cols>
  <sheetData>
    <row r="1" customFormat="1" ht="69" customHeight="1" spans="1:7">
      <c r="A1" s="181" t="s">
        <v>0</v>
      </c>
      <c r="B1" s="182"/>
      <c r="C1" s="183"/>
      <c r="D1" s="183"/>
      <c r="E1" s="184"/>
      <c r="F1" s="185"/>
      <c r="G1" s="185"/>
    </row>
    <row r="2" customFormat="1" ht="25" customHeight="1" spans="1:7">
      <c r="A2" s="186" t="s">
        <v>1</v>
      </c>
      <c r="B2" s="186"/>
      <c r="C2" s="186"/>
      <c r="D2" s="186"/>
      <c r="E2" s="187"/>
      <c r="F2" s="188"/>
      <c r="G2" s="188"/>
    </row>
    <row r="3" customFormat="1" ht="23" customHeight="1" spans="1:7">
      <c r="A3" s="189" t="s">
        <v>2</v>
      </c>
      <c r="B3" s="189" t="s">
        <v>3</v>
      </c>
      <c r="C3" s="21" t="s">
        <v>4</v>
      </c>
      <c r="D3" s="21"/>
      <c r="E3" s="154"/>
      <c r="F3" s="21"/>
      <c r="G3" s="21"/>
    </row>
    <row r="4" customFormat="1" ht="20" customHeight="1" spans="1:7">
      <c r="A4" s="190"/>
      <c r="B4" s="190"/>
      <c r="C4" s="190" t="s">
        <v>5</v>
      </c>
      <c r="D4" s="190" t="s">
        <v>6</v>
      </c>
      <c r="E4" s="191" t="s">
        <v>7</v>
      </c>
      <c r="F4" s="156" t="s">
        <v>8</v>
      </c>
      <c r="G4" s="24" t="s">
        <v>9</v>
      </c>
    </row>
    <row r="5" customFormat="1" ht="17" customHeight="1" spans="1:7">
      <c r="A5" s="190"/>
      <c r="B5" s="190"/>
      <c r="C5" s="190"/>
      <c r="D5" s="190"/>
      <c r="E5" s="191"/>
      <c r="F5" s="156"/>
      <c r="G5" s="24"/>
    </row>
    <row r="6" ht="19" customHeight="1" spans="1:7">
      <c r="A6" s="192">
        <v>1</v>
      </c>
      <c r="B6" s="192" t="s">
        <v>10</v>
      </c>
      <c r="C6" s="45" t="s">
        <v>11</v>
      </c>
      <c r="D6" s="45" t="s">
        <v>12</v>
      </c>
      <c r="E6" s="193">
        <v>2</v>
      </c>
      <c r="F6" s="194">
        <v>200</v>
      </c>
      <c r="G6" s="194">
        <f>E6*F6</f>
        <v>400</v>
      </c>
    </row>
    <row r="7" ht="19" customHeight="1" spans="1:7">
      <c r="A7" s="195"/>
      <c r="B7" s="195"/>
      <c r="C7" s="45" t="s">
        <v>13</v>
      </c>
      <c r="D7" s="193" t="s">
        <v>14</v>
      </c>
      <c r="E7" s="193">
        <f>2*2*2</f>
        <v>8</v>
      </c>
      <c r="F7" s="194">
        <v>90</v>
      </c>
      <c r="G7" s="194">
        <f t="shared" ref="G7:G14" si="0">E7*F7</f>
        <v>720</v>
      </c>
    </row>
    <row r="8" ht="19" customHeight="1" spans="1:7">
      <c r="A8" s="195"/>
      <c r="B8" s="195"/>
      <c r="C8" s="45" t="s">
        <v>15</v>
      </c>
      <c r="D8" s="45" t="s">
        <v>12</v>
      </c>
      <c r="E8" s="193">
        <v>1</v>
      </c>
      <c r="F8" s="194">
        <v>20</v>
      </c>
      <c r="G8" s="194">
        <f t="shared" si="0"/>
        <v>20</v>
      </c>
    </row>
    <row r="9" ht="19" customHeight="1" spans="1:7">
      <c r="A9" s="195"/>
      <c r="B9" s="195"/>
      <c r="C9" s="45" t="s">
        <v>16</v>
      </c>
      <c r="D9" s="45" t="s">
        <v>17</v>
      </c>
      <c r="E9" s="193">
        <v>1</v>
      </c>
      <c r="F9" s="194">
        <v>3000</v>
      </c>
      <c r="G9" s="194">
        <f t="shared" si="0"/>
        <v>3000</v>
      </c>
    </row>
    <row r="10" ht="19" customHeight="1" spans="1:7">
      <c r="A10" s="195"/>
      <c r="B10" s="195"/>
      <c r="C10" s="45" t="s">
        <v>18</v>
      </c>
      <c r="D10" s="45" t="s">
        <v>12</v>
      </c>
      <c r="E10" s="193">
        <v>7</v>
      </c>
      <c r="F10" s="194">
        <v>120</v>
      </c>
      <c r="G10" s="194">
        <f t="shared" si="0"/>
        <v>840</v>
      </c>
    </row>
    <row r="11" ht="19" customHeight="1" spans="1:7">
      <c r="A11" s="195"/>
      <c r="B11" s="195"/>
      <c r="C11" s="45" t="s">
        <v>19</v>
      </c>
      <c r="D11" s="45" t="s">
        <v>12</v>
      </c>
      <c r="E11" s="193">
        <v>7</v>
      </c>
      <c r="F11" s="194">
        <v>10</v>
      </c>
      <c r="G11" s="194">
        <f t="shared" si="0"/>
        <v>70</v>
      </c>
    </row>
    <row r="12" ht="19" customHeight="1" spans="1:7">
      <c r="A12" s="195"/>
      <c r="B12" s="195"/>
      <c r="C12" s="45" t="s">
        <v>20</v>
      </c>
      <c r="D12" s="45" t="s">
        <v>14</v>
      </c>
      <c r="E12" s="193">
        <f>2*2*2</f>
        <v>8</v>
      </c>
      <c r="F12" s="194">
        <v>90</v>
      </c>
      <c r="G12" s="194">
        <f t="shared" si="0"/>
        <v>720</v>
      </c>
    </row>
    <row r="13" ht="19" customHeight="1" spans="1:7">
      <c r="A13" s="195"/>
      <c r="B13" s="195"/>
      <c r="C13" s="45" t="s">
        <v>21</v>
      </c>
      <c r="D13" s="45" t="s">
        <v>14</v>
      </c>
      <c r="E13" s="193">
        <f>2*1.5*1.5</f>
        <v>4.5</v>
      </c>
      <c r="F13" s="194">
        <v>90</v>
      </c>
      <c r="G13" s="194">
        <f t="shared" si="0"/>
        <v>405</v>
      </c>
    </row>
    <row r="14" ht="19" customHeight="1" spans="1:7">
      <c r="A14" s="195"/>
      <c r="B14" s="195"/>
      <c r="C14" s="45" t="s">
        <v>22</v>
      </c>
      <c r="D14" s="45" t="s">
        <v>12</v>
      </c>
      <c r="E14" s="193">
        <v>13</v>
      </c>
      <c r="F14" s="194">
        <v>10</v>
      </c>
      <c r="G14" s="194">
        <f t="shared" si="0"/>
        <v>130</v>
      </c>
    </row>
    <row r="15" ht="19" customHeight="1" spans="1:7">
      <c r="A15" s="196"/>
      <c r="B15" s="197" t="s">
        <v>23</v>
      </c>
      <c r="C15" s="60"/>
      <c r="D15" s="60"/>
      <c r="E15" s="198"/>
      <c r="F15" s="38"/>
      <c r="G15" s="199">
        <f>SUM(G6:G14)</f>
        <v>6305</v>
      </c>
    </row>
    <row r="16" ht="19" customHeight="1" spans="1:7">
      <c r="A16" s="192">
        <v>2</v>
      </c>
      <c r="B16" s="192" t="s">
        <v>24</v>
      </c>
      <c r="C16" s="45" t="s">
        <v>25</v>
      </c>
      <c r="D16" s="45" t="s">
        <v>12</v>
      </c>
      <c r="E16" s="30">
        <v>1</v>
      </c>
      <c r="F16" s="31">
        <v>20</v>
      </c>
      <c r="G16" s="194">
        <f t="shared" ref="G16:G19" si="1">E16*F16</f>
        <v>20</v>
      </c>
    </row>
    <row r="17" ht="19" customHeight="1" spans="1:7">
      <c r="A17" s="195"/>
      <c r="B17" s="195"/>
      <c r="C17" s="45" t="s">
        <v>26</v>
      </c>
      <c r="D17" s="45" t="s">
        <v>12</v>
      </c>
      <c r="E17" s="30">
        <v>12</v>
      </c>
      <c r="F17" s="31">
        <v>600</v>
      </c>
      <c r="G17" s="194">
        <f t="shared" si="1"/>
        <v>7200</v>
      </c>
    </row>
    <row r="18" ht="19" customHeight="1" spans="1:7">
      <c r="A18" s="195"/>
      <c r="B18" s="195"/>
      <c r="C18" s="45" t="s">
        <v>27</v>
      </c>
      <c r="D18" s="45" t="s">
        <v>12</v>
      </c>
      <c r="E18" s="30">
        <v>103</v>
      </c>
      <c r="F18" s="31">
        <v>50</v>
      </c>
      <c r="G18" s="194">
        <f t="shared" si="1"/>
        <v>5150</v>
      </c>
    </row>
    <row r="19" ht="19" customHeight="1" spans="1:7">
      <c r="A19" s="195"/>
      <c r="B19" s="195"/>
      <c r="C19" s="45" t="s">
        <v>28</v>
      </c>
      <c r="D19" s="45" t="s">
        <v>12</v>
      </c>
      <c r="E19" s="30">
        <v>14</v>
      </c>
      <c r="F19" s="31">
        <v>10</v>
      </c>
      <c r="G19" s="194">
        <f t="shared" si="1"/>
        <v>140</v>
      </c>
    </row>
    <row r="20" ht="19" customHeight="1" spans="1:7">
      <c r="A20" s="195"/>
      <c r="B20" s="195"/>
      <c r="C20" s="45" t="s">
        <v>29</v>
      </c>
      <c r="D20" s="45" t="s">
        <v>12</v>
      </c>
      <c r="E20" s="30">
        <v>2</v>
      </c>
      <c r="F20" s="31">
        <v>10</v>
      </c>
      <c r="G20" s="194">
        <v>20</v>
      </c>
    </row>
    <row r="21" ht="19" customHeight="1" spans="1:7">
      <c r="A21" s="195"/>
      <c r="B21" s="195"/>
      <c r="C21" s="45" t="s">
        <v>22</v>
      </c>
      <c r="D21" s="45" t="s">
        <v>12</v>
      </c>
      <c r="E21" s="30">
        <v>10</v>
      </c>
      <c r="F21" s="31">
        <v>50</v>
      </c>
      <c r="G21" s="194">
        <f t="shared" ref="G21:G32" si="2">E21*F21</f>
        <v>500</v>
      </c>
    </row>
    <row r="22" ht="19" customHeight="1" spans="1:7">
      <c r="A22" s="195"/>
      <c r="B22" s="195"/>
      <c r="C22" s="45" t="s">
        <v>30</v>
      </c>
      <c r="D22" s="45" t="s">
        <v>12</v>
      </c>
      <c r="E22" s="30">
        <v>1</v>
      </c>
      <c r="F22" s="31">
        <v>100</v>
      </c>
      <c r="G22" s="194">
        <f t="shared" si="2"/>
        <v>100</v>
      </c>
    </row>
    <row r="23" ht="19" customHeight="1" spans="1:7">
      <c r="A23" s="195"/>
      <c r="B23" s="195"/>
      <c r="C23" s="45" t="s">
        <v>11</v>
      </c>
      <c r="D23" s="45" t="s">
        <v>12</v>
      </c>
      <c r="E23" s="30">
        <v>2</v>
      </c>
      <c r="F23" s="31">
        <v>200</v>
      </c>
      <c r="G23" s="194">
        <f t="shared" si="2"/>
        <v>400</v>
      </c>
    </row>
    <row r="24" ht="19" customHeight="1" spans="1:7">
      <c r="A24" s="195"/>
      <c r="B24" s="195"/>
      <c r="C24" s="45" t="s">
        <v>18</v>
      </c>
      <c r="D24" s="45" t="s">
        <v>12</v>
      </c>
      <c r="E24" s="30">
        <v>1</v>
      </c>
      <c r="F24" s="31">
        <v>120</v>
      </c>
      <c r="G24" s="194">
        <f t="shared" si="2"/>
        <v>120</v>
      </c>
    </row>
    <row r="25" ht="19" customHeight="1" spans="1:7">
      <c r="A25" s="195"/>
      <c r="B25" s="195"/>
      <c r="C25" s="45" t="s">
        <v>31</v>
      </c>
      <c r="D25" s="45" t="s">
        <v>12</v>
      </c>
      <c r="E25" s="30">
        <v>4</v>
      </c>
      <c r="F25" s="31">
        <v>100</v>
      </c>
      <c r="G25" s="194">
        <f t="shared" si="2"/>
        <v>400</v>
      </c>
    </row>
    <row r="26" ht="19" customHeight="1" spans="1:7">
      <c r="A26" s="195"/>
      <c r="B26" s="195"/>
      <c r="C26" s="45" t="s">
        <v>32</v>
      </c>
      <c r="D26" s="45" t="s">
        <v>12</v>
      </c>
      <c r="E26" s="30">
        <v>1</v>
      </c>
      <c r="F26" s="31">
        <v>220</v>
      </c>
      <c r="G26" s="194">
        <f t="shared" si="2"/>
        <v>220</v>
      </c>
    </row>
    <row r="27" ht="19" customHeight="1" spans="1:7">
      <c r="A27" s="195"/>
      <c r="B27" s="195"/>
      <c r="C27" s="45" t="s">
        <v>33</v>
      </c>
      <c r="D27" s="45" t="s">
        <v>12</v>
      </c>
      <c r="E27" s="30">
        <v>1</v>
      </c>
      <c r="F27" s="31">
        <v>220</v>
      </c>
      <c r="G27" s="194">
        <f t="shared" si="2"/>
        <v>220</v>
      </c>
    </row>
    <row r="28" ht="19" customHeight="1" spans="1:7">
      <c r="A28" s="195"/>
      <c r="B28" s="195"/>
      <c r="C28" s="45" t="s">
        <v>19</v>
      </c>
      <c r="D28" s="45" t="s">
        <v>12</v>
      </c>
      <c r="E28" s="30">
        <v>2</v>
      </c>
      <c r="F28" s="31">
        <v>20</v>
      </c>
      <c r="G28" s="194">
        <f t="shared" si="2"/>
        <v>40</v>
      </c>
    </row>
    <row r="29" ht="19" customHeight="1" spans="1:7">
      <c r="A29" s="195"/>
      <c r="B29" s="195"/>
      <c r="C29" s="45" t="s">
        <v>34</v>
      </c>
      <c r="D29" s="45" t="s">
        <v>12</v>
      </c>
      <c r="E29" s="30">
        <v>3</v>
      </c>
      <c r="F29" s="31">
        <v>50</v>
      </c>
      <c r="G29" s="194">
        <f t="shared" si="2"/>
        <v>150</v>
      </c>
    </row>
    <row r="30" ht="19" customHeight="1" spans="1:7">
      <c r="A30" s="195"/>
      <c r="B30" s="195"/>
      <c r="C30" s="45" t="s">
        <v>35</v>
      </c>
      <c r="D30" s="45" t="s">
        <v>12</v>
      </c>
      <c r="E30" s="193">
        <v>5</v>
      </c>
      <c r="F30" s="194">
        <v>10</v>
      </c>
      <c r="G30" s="194">
        <f t="shared" si="2"/>
        <v>50</v>
      </c>
    </row>
    <row r="31" ht="19" customHeight="1" spans="1:7">
      <c r="A31" s="195"/>
      <c r="B31" s="195"/>
      <c r="C31" s="194" t="s">
        <v>36</v>
      </c>
      <c r="D31" s="45" t="s">
        <v>12</v>
      </c>
      <c r="E31" s="193">
        <v>1</v>
      </c>
      <c r="F31" s="194">
        <v>70</v>
      </c>
      <c r="G31" s="194">
        <f t="shared" si="2"/>
        <v>70</v>
      </c>
    </row>
    <row r="32" ht="19" customHeight="1" spans="1:7">
      <c r="A32" s="195"/>
      <c r="B32" s="195"/>
      <c r="C32" s="194" t="s">
        <v>37</v>
      </c>
      <c r="D32" s="194" t="s">
        <v>38</v>
      </c>
      <c r="E32" s="193">
        <v>4</v>
      </c>
      <c r="F32" s="194">
        <v>1000</v>
      </c>
      <c r="G32" s="194">
        <f t="shared" si="2"/>
        <v>4000</v>
      </c>
    </row>
    <row r="33" ht="19" customHeight="1" spans="1:7">
      <c r="A33" s="195"/>
      <c r="B33" s="199" t="s">
        <v>23</v>
      </c>
      <c r="C33" s="199"/>
      <c r="D33" s="199"/>
      <c r="E33" s="200"/>
      <c r="F33" s="199"/>
      <c r="G33" s="199">
        <f>SUM(G16:G32)</f>
        <v>18800</v>
      </c>
    </row>
    <row r="34" ht="19" customHeight="1" spans="1:7">
      <c r="A34" s="192">
        <v>3</v>
      </c>
      <c r="B34" s="192" t="s">
        <v>39</v>
      </c>
      <c r="C34" s="45" t="s">
        <v>33</v>
      </c>
      <c r="D34" s="45" t="s">
        <v>12</v>
      </c>
      <c r="E34" s="50">
        <v>5</v>
      </c>
      <c r="F34" s="45">
        <v>220</v>
      </c>
      <c r="G34" s="194">
        <f t="shared" ref="G34:G50" si="3">E34*F34</f>
        <v>1100</v>
      </c>
    </row>
    <row r="35" ht="19" customHeight="1" spans="1:7">
      <c r="A35" s="195"/>
      <c r="B35" s="195"/>
      <c r="C35" s="45" t="s">
        <v>40</v>
      </c>
      <c r="D35" s="45" t="s">
        <v>12</v>
      </c>
      <c r="E35" s="50">
        <v>1</v>
      </c>
      <c r="F35" s="45">
        <v>90</v>
      </c>
      <c r="G35" s="194">
        <f t="shared" si="3"/>
        <v>90</v>
      </c>
    </row>
    <row r="36" ht="19" customHeight="1" spans="1:7">
      <c r="A36" s="195"/>
      <c r="B36" s="195"/>
      <c r="C36" s="45" t="s">
        <v>27</v>
      </c>
      <c r="D36" s="45" t="s">
        <v>12</v>
      </c>
      <c r="E36" s="50">
        <v>1</v>
      </c>
      <c r="F36" s="45">
        <v>50</v>
      </c>
      <c r="G36" s="194">
        <f t="shared" si="3"/>
        <v>50</v>
      </c>
    </row>
    <row r="37" ht="19" customHeight="1" spans="1:7">
      <c r="A37" s="195"/>
      <c r="B37" s="195"/>
      <c r="C37" s="45" t="s">
        <v>41</v>
      </c>
      <c r="D37" s="45" t="s">
        <v>12</v>
      </c>
      <c r="E37" s="50">
        <v>42</v>
      </c>
      <c r="F37" s="45">
        <v>50</v>
      </c>
      <c r="G37" s="194">
        <f t="shared" si="3"/>
        <v>2100</v>
      </c>
    </row>
    <row r="38" ht="19" customHeight="1" spans="1:7">
      <c r="A38" s="195"/>
      <c r="B38" s="195"/>
      <c r="C38" s="45" t="s">
        <v>42</v>
      </c>
      <c r="D38" s="45" t="s">
        <v>12</v>
      </c>
      <c r="E38" s="50">
        <v>18</v>
      </c>
      <c r="F38" s="45">
        <v>10</v>
      </c>
      <c r="G38" s="194">
        <f t="shared" si="3"/>
        <v>180</v>
      </c>
    </row>
    <row r="39" ht="19" customHeight="1" spans="1:7">
      <c r="A39" s="195"/>
      <c r="B39" s="195"/>
      <c r="C39" s="45" t="s">
        <v>19</v>
      </c>
      <c r="D39" s="45" t="s">
        <v>12</v>
      </c>
      <c r="E39" s="50">
        <v>14</v>
      </c>
      <c r="F39" s="45">
        <v>20</v>
      </c>
      <c r="G39" s="194">
        <f t="shared" si="3"/>
        <v>280</v>
      </c>
    </row>
    <row r="40" ht="19" customHeight="1" spans="1:7">
      <c r="A40" s="195"/>
      <c r="B40" s="195"/>
      <c r="C40" s="45" t="s">
        <v>18</v>
      </c>
      <c r="D40" s="45" t="s">
        <v>12</v>
      </c>
      <c r="E40" s="50">
        <v>9</v>
      </c>
      <c r="F40" s="45">
        <v>120</v>
      </c>
      <c r="G40" s="194">
        <f t="shared" si="3"/>
        <v>1080</v>
      </c>
    </row>
    <row r="41" ht="19" customHeight="1" spans="1:7">
      <c r="A41" s="195"/>
      <c r="B41" s="195"/>
      <c r="C41" s="45" t="s">
        <v>43</v>
      </c>
      <c r="D41" s="45" t="s">
        <v>12</v>
      </c>
      <c r="E41" s="50">
        <v>4</v>
      </c>
      <c r="F41" s="45">
        <v>20</v>
      </c>
      <c r="G41" s="194">
        <f t="shared" si="3"/>
        <v>80</v>
      </c>
    </row>
    <row r="42" ht="19" customHeight="1" spans="1:7">
      <c r="A42" s="195"/>
      <c r="B42" s="195"/>
      <c r="C42" s="45" t="s">
        <v>44</v>
      </c>
      <c r="D42" s="45" t="s">
        <v>12</v>
      </c>
      <c r="E42" s="50">
        <v>2</v>
      </c>
      <c r="F42" s="45">
        <v>120</v>
      </c>
      <c r="G42" s="194">
        <f t="shared" si="3"/>
        <v>240</v>
      </c>
    </row>
    <row r="43" ht="19" customHeight="1" spans="1:7">
      <c r="A43" s="195"/>
      <c r="B43" s="195"/>
      <c r="C43" s="45" t="s">
        <v>45</v>
      </c>
      <c r="D43" s="45" t="s">
        <v>12</v>
      </c>
      <c r="E43" s="50">
        <v>19</v>
      </c>
      <c r="F43" s="45">
        <v>90</v>
      </c>
      <c r="G43" s="194">
        <f t="shared" si="3"/>
        <v>1710</v>
      </c>
    </row>
    <row r="44" ht="19" customHeight="1" spans="1:7">
      <c r="A44" s="195"/>
      <c r="B44" s="195"/>
      <c r="C44" s="45" t="s">
        <v>46</v>
      </c>
      <c r="D44" s="45" t="s">
        <v>12</v>
      </c>
      <c r="E44" s="50">
        <v>5</v>
      </c>
      <c r="F44" s="45">
        <v>20</v>
      </c>
      <c r="G44" s="194">
        <f t="shared" si="3"/>
        <v>100</v>
      </c>
    </row>
    <row r="45" ht="19" customHeight="1" spans="1:7">
      <c r="A45" s="195"/>
      <c r="B45" s="195"/>
      <c r="C45" s="45" t="s">
        <v>47</v>
      </c>
      <c r="D45" s="45" t="s">
        <v>12</v>
      </c>
      <c r="E45" s="50">
        <v>3</v>
      </c>
      <c r="F45" s="45">
        <v>15</v>
      </c>
      <c r="G45" s="194">
        <f t="shared" si="3"/>
        <v>45</v>
      </c>
    </row>
    <row r="46" ht="19" customHeight="1" spans="1:7">
      <c r="A46" s="195"/>
      <c r="B46" s="195"/>
      <c r="C46" s="45" t="s">
        <v>48</v>
      </c>
      <c r="D46" s="45" t="s">
        <v>12</v>
      </c>
      <c r="E46" s="50">
        <v>1</v>
      </c>
      <c r="F46" s="45">
        <v>90</v>
      </c>
      <c r="G46" s="194">
        <f t="shared" si="3"/>
        <v>90</v>
      </c>
    </row>
    <row r="47" ht="19" customHeight="1" spans="1:7">
      <c r="A47" s="195"/>
      <c r="B47" s="195"/>
      <c r="C47" s="45" t="s">
        <v>49</v>
      </c>
      <c r="D47" s="45" t="s">
        <v>12</v>
      </c>
      <c r="E47" s="193">
        <v>1</v>
      </c>
      <c r="F47" s="194">
        <v>20</v>
      </c>
      <c r="G47" s="194">
        <f t="shared" si="3"/>
        <v>20</v>
      </c>
    </row>
    <row r="48" ht="19" customHeight="1" spans="1:7">
      <c r="A48" s="195"/>
      <c r="B48" s="195"/>
      <c r="C48" s="194" t="s">
        <v>50</v>
      </c>
      <c r="D48" s="45" t="s">
        <v>12</v>
      </c>
      <c r="E48" s="193">
        <v>7</v>
      </c>
      <c r="F48" s="194">
        <v>220</v>
      </c>
      <c r="G48" s="194">
        <f t="shared" si="3"/>
        <v>1540</v>
      </c>
    </row>
    <row r="49" ht="19" customHeight="1" spans="1:7">
      <c r="A49" s="195"/>
      <c r="B49" s="195"/>
      <c r="C49" s="194" t="s">
        <v>51</v>
      </c>
      <c r="D49" s="45" t="s">
        <v>12</v>
      </c>
      <c r="E49" s="30">
        <v>3</v>
      </c>
      <c r="F49" s="31">
        <v>10</v>
      </c>
      <c r="G49" s="194">
        <f t="shared" si="3"/>
        <v>30</v>
      </c>
    </row>
    <row r="50" ht="19" customHeight="1" spans="1:7">
      <c r="A50" s="195"/>
      <c r="B50" s="195"/>
      <c r="C50" s="45" t="s">
        <v>16</v>
      </c>
      <c r="D50" s="45" t="s">
        <v>38</v>
      </c>
      <c r="E50" s="30">
        <v>2</v>
      </c>
      <c r="F50" s="31">
        <v>3000</v>
      </c>
      <c r="G50" s="194">
        <f t="shared" si="3"/>
        <v>6000</v>
      </c>
    </row>
    <row r="51" ht="19" customHeight="1" spans="1:7">
      <c r="A51" s="196"/>
      <c r="B51" s="199" t="s">
        <v>23</v>
      </c>
      <c r="C51" s="45"/>
      <c r="D51" s="45"/>
      <c r="E51" s="30"/>
      <c r="F51" s="31"/>
      <c r="G51" s="199">
        <f>SUM(G34:G50)</f>
        <v>14735</v>
      </c>
    </row>
    <row r="52" ht="19" customHeight="1" spans="1:7">
      <c r="A52" s="192">
        <v>4</v>
      </c>
      <c r="B52" s="192" t="s">
        <v>52</v>
      </c>
      <c r="C52" s="45" t="s">
        <v>53</v>
      </c>
      <c r="D52" s="45" t="s">
        <v>12</v>
      </c>
      <c r="E52" s="30">
        <v>5</v>
      </c>
      <c r="F52" s="31">
        <v>20</v>
      </c>
      <c r="G52" s="194">
        <f t="shared" ref="G52:G55" si="4">E52*F52</f>
        <v>100</v>
      </c>
    </row>
    <row r="53" ht="19" customHeight="1" spans="1:7">
      <c r="A53" s="195"/>
      <c r="B53" s="195"/>
      <c r="C53" s="45" t="s">
        <v>11</v>
      </c>
      <c r="D53" s="45" t="s">
        <v>12</v>
      </c>
      <c r="E53" s="50">
        <v>4</v>
      </c>
      <c r="F53" s="45">
        <v>200</v>
      </c>
      <c r="G53" s="194">
        <f t="shared" si="4"/>
        <v>800</v>
      </c>
    </row>
    <row r="54" ht="19" customHeight="1" spans="1:7">
      <c r="A54" s="195"/>
      <c r="B54" s="195"/>
      <c r="C54" s="45" t="s">
        <v>49</v>
      </c>
      <c r="D54" s="45" t="s">
        <v>12</v>
      </c>
      <c r="E54" s="50">
        <v>3</v>
      </c>
      <c r="F54" s="45">
        <v>20</v>
      </c>
      <c r="G54" s="194">
        <f t="shared" si="4"/>
        <v>60</v>
      </c>
    </row>
    <row r="55" ht="19" customHeight="1" spans="1:7">
      <c r="A55" s="195"/>
      <c r="B55" s="195"/>
      <c r="C55" s="45" t="s">
        <v>18</v>
      </c>
      <c r="D55" s="45" t="s">
        <v>12</v>
      </c>
      <c r="E55" s="30">
        <v>12</v>
      </c>
      <c r="F55" s="31">
        <v>120</v>
      </c>
      <c r="G55" s="194">
        <f t="shared" si="4"/>
        <v>1440</v>
      </c>
    </row>
    <row r="56" ht="19" customHeight="1" spans="1:7">
      <c r="A56" s="195"/>
      <c r="B56" s="199" t="s">
        <v>23</v>
      </c>
      <c r="C56" s="45"/>
      <c r="D56" s="45"/>
      <c r="E56" s="50"/>
      <c r="F56" s="45"/>
      <c r="G56" s="199">
        <f>SUM(G52:G55)</f>
        <v>2400</v>
      </c>
    </row>
    <row r="57" ht="19" customHeight="1" spans="1:7">
      <c r="A57" s="192">
        <v>5</v>
      </c>
      <c r="B57" s="192" t="s">
        <v>54</v>
      </c>
      <c r="C57" s="45" t="s">
        <v>55</v>
      </c>
      <c r="D57" s="45" t="s">
        <v>12</v>
      </c>
      <c r="E57" s="50">
        <v>73</v>
      </c>
      <c r="F57" s="45">
        <v>10</v>
      </c>
      <c r="G57" s="194">
        <v>730</v>
      </c>
    </row>
    <row r="58" ht="19" customHeight="1" spans="1:7">
      <c r="A58" s="195"/>
      <c r="B58" s="195"/>
      <c r="C58" s="45" t="s">
        <v>56</v>
      </c>
      <c r="D58" s="45" t="s">
        <v>12</v>
      </c>
      <c r="E58" s="50">
        <v>8</v>
      </c>
      <c r="F58" s="45">
        <v>10</v>
      </c>
      <c r="G58" s="194">
        <v>80</v>
      </c>
    </row>
    <row r="59" ht="19" customHeight="1" spans="1:7">
      <c r="A59" s="195"/>
      <c r="B59" s="195"/>
      <c r="C59" s="45" t="s">
        <v>44</v>
      </c>
      <c r="D59" s="45" t="s">
        <v>12</v>
      </c>
      <c r="E59" s="50">
        <v>2</v>
      </c>
      <c r="F59" s="45">
        <v>120</v>
      </c>
      <c r="G59" s="194">
        <v>240</v>
      </c>
    </row>
    <row r="60" ht="19" customHeight="1" spans="1:7">
      <c r="A60" s="195"/>
      <c r="B60" s="195"/>
      <c r="C60" s="45" t="s">
        <v>29</v>
      </c>
      <c r="D60" s="45" t="s">
        <v>12</v>
      </c>
      <c r="E60" s="50">
        <v>31</v>
      </c>
      <c r="F60" s="45">
        <v>10</v>
      </c>
      <c r="G60" s="194">
        <v>310</v>
      </c>
    </row>
    <row r="61" ht="19" customHeight="1" spans="1:7">
      <c r="A61" s="195"/>
      <c r="B61" s="195"/>
      <c r="C61" s="45" t="s">
        <v>22</v>
      </c>
      <c r="D61" s="45" t="s">
        <v>12</v>
      </c>
      <c r="E61" s="50">
        <v>4</v>
      </c>
      <c r="F61" s="45">
        <v>10</v>
      </c>
      <c r="G61" s="194">
        <v>40</v>
      </c>
    </row>
    <row r="62" ht="19" customHeight="1" spans="1:7">
      <c r="A62" s="196"/>
      <c r="B62" s="199" t="s">
        <v>23</v>
      </c>
      <c r="C62" s="45"/>
      <c r="D62" s="45"/>
      <c r="E62" s="50"/>
      <c r="F62" s="45"/>
      <c r="G62" s="199">
        <f>SUM(G57:G61)</f>
        <v>1400</v>
      </c>
    </row>
    <row r="63" ht="19" customHeight="1" spans="1:7">
      <c r="A63" s="201">
        <v>6</v>
      </c>
      <c r="B63" s="201" t="s">
        <v>57</v>
      </c>
      <c r="C63" s="45" t="s">
        <v>53</v>
      </c>
      <c r="D63" s="45" t="s">
        <v>12</v>
      </c>
      <c r="E63" s="50">
        <v>17</v>
      </c>
      <c r="F63" s="45">
        <v>20</v>
      </c>
      <c r="G63" s="194">
        <f>E63*F63</f>
        <v>340</v>
      </c>
    </row>
    <row r="64" ht="19" customHeight="1" spans="1:7">
      <c r="A64" s="201"/>
      <c r="B64" s="201"/>
      <c r="C64" s="45" t="s">
        <v>18</v>
      </c>
      <c r="D64" s="45" t="s">
        <v>12</v>
      </c>
      <c r="E64" s="50">
        <v>7</v>
      </c>
      <c r="F64" s="45">
        <v>120</v>
      </c>
      <c r="G64" s="194">
        <f>E64*F64</f>
        <v>840</v>
      </c>
    </row>
    <row r="65" ht="19" customHeight="1" spans="1:7">
      <c r="A65" s="201"/>
      <c r="B65" s="201"/>
      <c r="C65" s="45" t="s">
        <v>56</v>
      </c>
      <c r="D65" s="45" t="s">
        <v>12</v>
      </c>
      <c r="E65" s="50">
        <v>5</v>
      </c>
      <c r="F65" s="45">
        <v>10</v>
      </c>
      <c r="G65" s="194">
        <f>E65*F65</f>
        <v>50</v>
      </c>
    </row>
    <row r="66" ht="19" customHeight="1" spans="1:7">
      <c r="A66" s="201"/>
      <c r="B66" s="201"/>
      <c r="C66" s="45" t="s">
        <v>58</v>
      </c>
      <c r="D66" s="45" t="s">
        <v>14</v>
      </c>
      <c r="E66" s="44">
        <f>2.2*2.2*2</f>
        <v>9.68</v>
      </c>
      <c r="F66" s="45">
        <v>90</v>
      </c>
      <c r="G66" s="194">
        <f>E66*F66</f>
        <v>871.2</v>
      </c>
    </row>
    <row r="67" ht="19" customHeight="1" spans="1:7">
      <c r="A67" s="201"/>
      <c r="B67" s="201"/>
      <c r="C67" s="45" t="s">
        <v>55</v>
      </c>
      <c r="D67" s="45" t="s">
        <v>12</v>
      </c>
      <c r="E67" s="50">
        <v>7</v>
      </c>
      <c r="F67" s="45">
        <v>10</v>
      </c>
      <c r="G67" s="194">
        <f>E67*F67</f>
        <v>70</v>
      </c>
    </row>
    <row r="68" ht="19" customHeight="1" spans="1:7">
      <c r="A68" s="201"/>
      <c r="B68" s="199" t="s">
        <v>23</v>
      </c>
      <c r="C68" s="45"/>
      <c r="D68" s="45"/>
      <c r="E68" s="50"/>
      <c r="F68" s="45"/>
      <c r="G68" s="199">
        <f>SUM(G63:G67)</f>
        <v>2171.2</v>
      </c>
    </row>
    <row r="69" ht="19" customHeight="1" spans="1:7">
      <c r="A69" s="201">
        <v>7</v>
      </c>
      <c r="B69" s="201" t="s">
        <v>59</v>
      </c>
      <c r="C69" s="45" t="s">
        <v>16</v>
      </c>
      <c r="D69" s="45" t="s">
        <v>17</v>
      </c>
      <c r="E69" s="50">
        <v>1</v>
      </c>
      <c r="F69" s="45">
        <v>3000</v>
      </c>
      <c r="G69" s="194">
        <v>3000</v>
      </c>
    </row>
    <row r="70" ht="19" customHeight="1" spans="1:7">
      <c r="A70" s="201"/>
      <c r="B70" s="201"/>
      <c r="C70" s="45" t="s">
        <v>18</v>
      </c>
      <c r="D70" s="45" t="s">
        <v>12</v>
      </c>
      <c r="E70" s="50">
        <v>2</v>
      </c>
      <c r="F70" s="45">
        <v>120</v>
      </c>
      <c r="G70" s="194">
        <v>240</v>
      </c>
    </row>
    <row r="71" ht="19" customHeight="1" spans="1:7">
      <c r="A71" s="201"/>
      <c r="B71" s="201"/>
      <c r="C71" s="45" t="s">
        <v>42</v>
      </c>
      <c r="D71" s="45" t="s">
        <v>12</v>
      </c>
      <c r="E71" s="50">
        <v>2</v>
      </c>
      <c r="F71" s="45">
        <v>50</v>
      </c>
      <c r="G71" s="194">
        <v>100</v>
      </c>
    </row>
    <row r="72" ht="19" customHeight="1" spans="1:7">
      <c r="A72" s="201"/>
      <c r="B72" s="201"/>
      <c r="C72" s="45" t="s">
        <v>56</v>
      </c>
      <c r="D72" s="45" t="s">
        <v>12</v>
      </c>
      <c r="E72" s="50">
        <v>23</v>
      </c>
      <c r="F72" s="45">
        <v>10</v>
      </c>
      <c r="G72" s="194">
        <v>230</v>
      </c>
    </row>
    <row r="73" ht="19" customHeight="1" spans="1:7">
      <c r="A73" s="201"/>
      <c r="B73" s="201"/>
      <c r="C73" s="45" t="s">
        <v>22</v>
      </c>
      <c r="D73" s="45" t="s">
        <v>12</v>
      </c>
      <c r="E73" s="50">
        <v>10</v>
      </c>
      <c r="F73" s="45">
        <v>10</v>
      </c>
      <c r="G73" s="194">
        <v>100</v>
      </c>
    </row>
    <row r="74" ht="19" customHeight="1" spans="1:7">
      <c r="A74" s="201"/>
      <c r="B74" s="197" t="s">
        <v>23</v>
      </c>
      <c r="C74" s="45"/>
      <c r="D74" s="45"/>
      <c r="E74" s="50"/>
      <c r="F74" s="45"/>
      <c r="G74" s="199">
        <v>3670</v>
      </c>
    </row>
    <row r="75" ht="19" customHeight="1" spans="1:7">
      <c r="A75" s="201">
        <v>8</v>
      </c>
      <c r="B75" s="201" t="s">
        <v>60</v>
      </c>
      <c r="C75" s="45" t="s">
        <v>22</v>
      </c>
      <c r="D75" s="45" t="s">
        <v>12</v>
      </c>
      <c r="E75" s="50">
        <v>123</v>
      </c>
      <c r="F75" s="45">
        <v>10</v>
      </c>
      <c r="G75" s="194">
        <f>E75*F75</f>
        <v>1230</v>
      </c>
    </row>
    <row r="76" ht="19" customHeight="1" spans="1:7">
      <c r="A76" s="201"/>
      <c r="B76" s="197" t="s">
        <v>23</v>
      </c>
      <c r="C76" s="45"/>
      <c r="D76" s="45"/>
      <c r="E76" s="50"/>
      <c r="F76" s="45"/>
      <c r="G76" s="199">
        <f>SUM(G75:G75)</f>
        <v>1230</v>
      </c>
    </row>
    <row r="77" ht="19" customHeight="1" spans="1:7">
      <c r="A77" s="201">
        <v>9</v>
      </c>
      <c r="B77" s="201" t="s">
        <v>61</v>
      </c>
      <c r="C77" s="45" t="s">
        <v>53</v>
      </c>
      <c r="D77" s="45" t="s">
        <v>12</v>
      </c>
      <c r="E77" s="50">
        <v>1</v>
      </c>
      <c r="F77" s="45">
        <v>20</v>
      </c>
      <c r="G77" s="194">
        <v>20</v>
      </c>
    </row>
    <row r="78" ht="19" customHeight="1" spans="1:7">
      <c r="A78" s="201"/>
      <c r="B78" s="201"/>
      <c r="C78" s="45" t="s">
        <v>22</v>
      </c>
      <c r="D78" s="45" t="s">
        <v>12</v>
      </c>
      <c r="E78" s="50">
        <v>44</v>
      </c>
      <c r="F78" s="45">
        <v>10</v>
      </c>
      <c r="G78" s="194">
        <v>880</v>
      </c>
    </row>
    <row r="79" ht="19" customHeight="1" spans="1:7">
      <c r="A79" s="201"/>
      <c r="B79" s="197" t="s">
        <v>23</v>
      </c>
      <c r="C79" s="45"/>
      <c r="D79" s="45"/>
      <c r="E79" s="50"/>
      <c r="F79" s="45"/>
      <c r="G79" s="199">
        <f>SUM(G77:G78)</f>
        <v>900</v>
      </c>
    </row>
    <row r="80" ht="19" customHeight="1" spans="1:7">
      <c r="A80" s="192">
        <v>10</v>
      </c>
      <c r="B80" s="192" t="s">
        <v>62</v>
      </c>
      <c r="C80" s="45" t="s">
        <v>63</v>
      </c>
      <c r="D80" s="45" t="s">
        <v>12</v>
      </c>
      <c r="E80" s="50">
        <v>40</v>
      </c>
      <c r="F80" s="45">
        <v>10</v>
      </c>
      <c r="G80" s="194">
        <f>E80*F80</f>
        <v>400</v>
      </c>
    </row>
    <row r="81" ht="19" customHeight="1" spans="1:7">
      <c r="A81" s="195"/>
      <c r="B81" s="195"/>
      <c r="C81" s="45" t="s">
        <v>64</v>
      </c>
      <c r="D81" s="45" t="s">
        <v>12</v>
      </c>
      <c r="E81" s="50">
        <v>3</v>
      </c>
      <c r="F81" s="45">
        <v>120</v>
      </c>
      <c r="G81" s="194">
        <f t="shared" ref="G81:G105" si="5">E81*F81</f>
        <v>360</v>
      </c>
    </row>
    <row r="82" ht="19" customHeight="1" spans="1:7">
      <c r="A82" s="195"/>
      <c r="B82" s="195"/>
      <c r="C82" s="45" t="s">
        <v>22</v>
      </c>
      <c r="D82" s="45" t="s">
        <v>12</v>
      </c>
      <c r="E82" s="50">
        <v>12</v>
      </c>
      <c r="F82" s="45">
        <v>50</v>
      </c>
      <c r="G82" s="194">
        <f t="shared" si="5"/>
        <v>600</v>
      </c>
    </row>
    <row r="83" ht="19" customHeight="1" spans="1:7">
      <c r="A83" s="195"/>
      <c r="B83" s="195"/>
      <c r="C83" s="45" t="s">
        <v>55</v>
      </c>
      <c r="D83" s="45" t="s">
        <v>12</v>
      </c>
      <c r="E83" s="50">
        <v>7</v>
      </c>
      <c r="F83" s="45">
        <v>10</v>
      </c>
      <c r="G83" s="194">
        <f t="shared" si="5"/>
        <v>70</v>
      </c>
    </row>
    <row r="84" ht="19" customHeight="1" spans="1:7">
      <c r="A84" s="195"/>
      <c r="B84" s="195"/>
      <c r="C84" s="45" t="s">
        <v>30</v>
      </c>
      <c r="D84" s="45" t="s">
        <v>12</v>
      </c>
      <c r="E84" s="50">
        <v>1</v>
      </c>
      <c r="F84" s="45">
        <v>100</v>
      </c>
      <c r="G84" s="194">
        <f t="shared" si="5"/>
        <v>100</v>
      </c>
    </row>
    <row r="85" ht="19" customHeight="1" spans="1:7">
      <c r="A85" s="195"/>
      <c r="B85" s="195"/>
      <c r="C85" s="45" t="s">
        <v>65</v>
      </c>
      <c r="D85" s="45" t="s">
        <v>12</v>
      </c>
      <c r="E85" s="50">
        <v>2</v>
      </c>
      <c r="F85" s="45">
        <v>35</v>
      </c>
      <c r="G85" s="194">
        <f t="shared" si="5"/>
        <v>70</v>
      </c>
    </row>
    <row r="86" ht="19" customHeight="1" spans="1:7">
      <c r="A86" s="195"/>
      <c r="B86" s="195"/>
      <c r="C86" s="45" t="s">
        <v>66</v>
      </c>
      <c r="D86" s="45" t="s">
        <v>12</v>
      </c>
      <c r="E86" s="50">
        <v>4</v>
      </c>
      <c r="F86" s="45">
        <v>100</v>
      </c>
      <c r="G86" s="194">
        <f t="shared" si="5"/>
        <v>400</v>
      </c>
    </row>
    <row r="87" ht="19" customHeight="1" spans="1:7">
      <c r="A87" s="195"/>
      <c r="B87" s="195"/>
      <c r="C87" s="45" t="s">
        <v>50</v>
      </c>
      <c r="D87" s="45" t="s">
        <v>12</v>
      </c>
      <c r="E87" s="193">
        <v>1</v>
      </c>
      <c r="F87" s="194">
        <v>220</v>
      </c>
      <c r="G87" s="194">
        <f t="shared" si="5"/>
        <v>220</v>
      </c>
    </row>
    <row r="88" ht="19" customHeight="1" spans="1:7">
      <c r="A88" s="195"/>
      <c r="B88" s="195"/>
      <c r="C88" s="194" t="s">
        <v>67</v>
      </c>
      <c r="D88" s="45" t="s">
        <v>12</v>
      </c>
      <c r="E88" s="193">
        <v>3</v>
      </c>
      <c r="F88" s="194">
        <v>10</v>
      </c>
      <c r="G88" s="194">
        <f t="shared" si="5"/>
        <v>30</v>
      </c>
    </row>
    <row r="89" ht="19" customHeight="1" spans="1:7">
      <c r="A89" s="195"/>
      <c r="B89" s="195"/>
      <c r="C89" s="194" t="s">
        <v>68</v>
      </c>
      <c r="D89" s="45" t="s">
        <v>12</v>
      </c>
      <c r="E89" s="193">
        <v>1</v>
      </c>
      <c r="F89" s="194">
        <v>200</v>
      </c>
      <c r="G89" s="194">
        <f t="shared" si="5"/>
        <v>200</v>
      </c>
    </row>
    <row r="90" ht="19" customHeight="1" spans="1:7">
      <c r="A90" s="195"/>
      <c r="B90" s="195"/>
      <c r="C90" s="194" t="s">
        <v>33</v>
      </c>
      <c r="D90" s="45" t="s">
        <v>12</v>
      </c>
      <c r="E90" s="193">
        <v>6</v>
      </c>
      <c r="F90" s="194">
        <v>220</v>
      </c>
      <c r="G90" s="194">
        <f t="shared" si="5"/>
        <v>1320</v>
      </c>
    </row>
    <row r="91" ht="19" customHeight="1" spans="1:7">
      <c r="A91" s="195"/>
      <c r="B91" s="195"/>
      <c r="C91" s="194" t="s">
        <v>69</v>
      </c>
      <c r="D91" s="45" t="s">
        <v>12</v>
      </c>
      <c r="E91" s="193">
        <v>5</v>
      </c>
      <c r="F91" s="194">
        <v>10</v>
      </c>
      <c r="G91" s="194">
        <f t="shared" si="5"/>
        <v>50</v>
      </c>
    </row>
    <row r="92" ht="19" customHeight="1" spans="1:7">
      <c r="A92" s="195"/>
      <c r="B92" s="195"/>
      <c r="C92" s="194" t="s">
        <v>40</v>
      </c>
      <c r="D92" s="45" t="s">
        <v>12</v>
      </c>
      <c r="E92" s="193">
        <v>6</v>
      </c>
      <c r="F92" s="194">
        <v>90</v>
      </c>
      <c r="G92" s="194">
        <f t="shared" si="5"/>
        <v>540</v>
      </c>
    </row>
    <row r="93" ht="19" customHeight="1" spans="1:7">
      <c r="A93" s="195"/>
      <c r="B93" s="195"/>
      <c r="C93" s="45" t="s">
        <v>70</v>
      </c>
      <c r="D93" s="45" t="s">
        <v>71</v>
      </c>
      <c r="E93" s="30">
        <v>1</v>
      </c>
      <c r="F93" s="31">
        <v>160</v>
      </c>
      <c r="G93" s="194">
        <f t="shared" si="5"/>
        <v>160</v>
      </c>
    </row>
    <row r="94" ht="19" customHeight="1" spans="1:7">
      <c r="A94" s="195"/>
      <c r="B94" s="195"/>
      <c r="C94" s="45" t="s">
        <v>11</v>
      </c>
      <c r="D94" s="45" t="s">
        <v>12</v>
      </c>
      <c r="E94" s="30">
        <v>4</v>
      </c>
      <c r="F94" s="31">
        <v>200</v>
      </c>
      <c r="G94" s="194">
        <f t="shared" si="5"/>
        <v>800</v>
      </c>
    </row>
    <row r="95" ht="19" customHeight="1" spans="1:7">
      <c r="A95" s="195"/>
      <c r="B95" s="195"/>
      <c r="C95" s="45" t="s">
        <v>72</v>
      </c>
      <c r="D95" s="45" t="s">
        <v>12</v>
      </c>
      <c r="E95" s="30">
        <v>14</v>
      </c>
      <c r="F95" s="31">
        <v>10</v>
      </c>
      <c r="G95" s="194">
        <f t="shared" si="5"/>
        <v>140</v>
      </c>
    </row>
    <row r="96" ht="19" customHeight="1" spans="1:7">
      <c r="A96" s="195"/>
      <c r="B96" s="195"/>
      <c r="C96" s="45" t="s">
        <v>19</v>
      </c>
      <c r="D96" s="45" t="s">
        <v>12</v>
      </c>
      <c r="E96" s="30">
        <v>23</v>
      </c>
      <c r="F96" s="31">
        <v>20</v>
      </c>
      <c r="G96" s="194">
        <f t="shared" si="5"/>
        <v>460</v>
      </c>
    </row>
    <row r="97" ht="19" customHeight="1" spans="1:7">
      <c r="A97" s="195"/>
      <c r="B97" s="195"/>
      <c r="C97" s="45" t="s">
        <v>73</v>
      </c>
      <c r="D97" s="45" t="s">
        <v>12</v>
      </c>
      <c r="E97" s="30">
        <v>1</v>
      </c>
      <c r="F97" s="31">
        <v>100</v>
      </c>
      <c r="G97" s="194">
        <f t="shared" si="5"/>
        <v>100</v>
      </c>
    </row>
    <row r="98" ht="19" customHeight="1" spans="1:7">
      <c r="A98" s="195"/>
      <c r="B98" s="195"/>
      <c r="C98" s="45" t="s">
        <v>31</v>
      </c>
      <c r="D98" s="45" t="s">
        <v>12</v>
      </c>
      <c r="E98" s="30">
        <v>22</v>
      </c>
      <c r="F98" s="31">
        <v>100</v>
      </c>
      <c r="G98" s="194">
        <f t="shared" si="5"/>
        <v>2200</v>
      </c>
    </row>
    <row r="99" ht="19" customHeight="1" spans="1:7">
      <c r="A99" s="195"/>
      <c r="B99" s="195"/>
      <c r="C99" s="45" t="s">
        <v>74</v>
      </c>
      <c r="D99" s="45" t="s">
        <v>12</v>
      </c>
      <c r="E99" s="30">
        <v>54</v>
      </c>
      <c r="F99" s="31">
        <v>50</v>
      </c>
      <c r="G99" s="194">
        <f t="shared" si="5"/>
        <v>2700</v>
      </c>
    </row>
    <row r="100" ht="19" customHeight="1" spans="1:7">
      <c r="A100" s="195"/>
      <c r="B100" s="195"/>
      <c r="C100" s="202" t="s">
        <v>75</v>
      </c>
      <c r="D100" s="45" t="s">
        <v>17</v>
      </c>
      <c r="E100" s="30">
        <v>1</v>
      </c>
      <c r="F100" s="31">
        <v>3000</v>
      </c>
      <c r="G100" s="194">
        <f t="shared" si="5"/>
        <v>3000</v>
      </c>
    </row>
    <row r="101" ht="19" customHeight="1" spans="1:7">
      <c r="A101" s="195"/>
      <c r="B101" s="195"/>
      <c r="C101" s="202" t="s">
        <v>16</v>
      </c>
      <c r="D101" s="45" t="s">
        <v>17</v>
      </c>
      <c r="E101" s="30">
        <v>1</v>
      </c>
      <c r="F101" s="31">
        <v>4000</v>
      </c>
      <c r="G101" s="194">
        <f t="shared" si="5"/>
        <v>4000</v>
      </c>
    </row>
    <row r="102" ht="19" customHeight="1" spans="1:7">
      <c r="A102" s="195"/>
      <c r="B102" s="195"/>
      <c r="C102" s="202" t="s">
        <v>76</v>
      </c>
      <c r="D102" s="45" t="s">
        <v>77</v>
      </c>
      <c r="E102" s="33">
        <v>18.1</v>
      </c>
      <c r="F102" s="31">
        <v>65</v>
      </c>
      <c r="G102" s="194">
        <f t="shared" si="5"/>
        <v>1176.5</v>
      </c>
    </row>
    <row r="103" ht="19" customHeight="1" spans="1:7">
      <c r="A103" s="195"/>
      <c r="B103" s="195"/>
      <c r="C103" s="202" t="s">
        <v>78</v>
      </c>
      <c r="D103" s="45" t="s">
        <v>14</v>
      </c>
      <c r="E103" s="33">
        <v>12.89</v>
      </c>
      <c r="F103" s="31">
        <v>180</v>
      </c>
      <c r="G103" s="194">
        <f t="shared" si="5"/>
        <v>2320.2</v>
      </c>
    </row>
    <row r="104" ht="19" customHeight="1" spans="1:7">
      <c r="A104" s="195"/>
      <c r="B104" s="195"/>
      <c r="C104" s="33" t="s">
        <v>79</v>
      </c>
      <c r="D104" s="45" t="s">
        <v>77</v>
      </c>
      <c r="E104" s="33">
        <v>25.61</v>
      </c>
      <c r="F104" s="31">
        <v>560</v>
      </c>
      <c r="G104" s="194">
        <f t="shared" si="5"/>
        <v>14341.6</v>
      </c>
    </row>
    <row r="105" ht="19" customHeight="1" spans="1:7">
      <c r="A105" s="195"/>
      <c r="B105" s="195"/>
      <c r="C105" s="33" t="s">
        <v>80</v>
      </c>
      <c r="D105" s="45" t="s">
        <v>77</v>
      </c>
      <c r="E105" s="33">
        <v>17.28</v>
      </c>
      <c r="F105" s="31">
        <v>160</v>
      </c>
      <c r="G105" s="194">
        <f t="shared" si="5"/>
        <v>2764.8</v>
      </c>
    </row>
    <row r="106" ht="19" customHeight="1" spans="1:7">
      <c r="A106" s="196"/>
      <c r="B106" s="197" t="s">
        <v>23</v>
      </c>
      <c r="C106" s="45"/>
      <c r="D106" s="45"/>
      <c r="E106" s="30"/>
      <c r="F106" s="31"/>
      <c r="G106" s="199">
        <f>SUM(G80:G105)</f>
        <v>38523.1</v>
      </c>
    </row>
    <row r="107" ht="19" customHeight="1" spans="1:7">
      <c r="A107" s="195">
        <v>11</v>
      </c>
      <c r="B107" s="192" t="s">
        <v>81</v>
      </c>
      <c r="C107" s="45" t="s">
        <v>70</v>
      </c>
      <c r="D107" s="45" t="s">
        <v>71</v>
      </c>
      <c r="E107" s="30">
        <v>9</v>
      </c>
      <c r="F107" s="31">
        <v>160</v>
      </c>
      <c r="G107" s="194">
        <f>E107*F107</f>
        <v>1440</v>
      </c>
    </row>
    <row r="108" ht="19" customHeight="1" spans="1:7">
      <c r="A108" s="195"/>
      <c r="B108" s="195"/>
      <c r="C108" s="45" t="s">
        <v>11</v>
      </c>
      <c r="D108" s="45" t="s">
        <v>12</v>
      </c>
      <c r="E108" s="30">
        <v>1</v>
      </c>
      <c r="F108" s="31">
        <v>200</v>
      </c>
      <c r="G108" s="194">
        <f>E108*F108</f>
        <v>200</v>
      </c>
    </row>
    <row r="109" ht="19" customHeight="1" spans="1:7">
      <c r="A109" s="195"/>
      <c r="B109" s="195"/>
      <c r="C109" s="45" t="s">
        <v>82</v>
      </c>
      <c r="D109" s="45"/>
      <c r="E109" s="30">
        <v>27</v>
      </c>
      <c r="F109" s="31">
        <v>5</v>
      </c>
      <c r="G109" s="194">
        <v>135</v>
      </c>
    </row>
    <row r="110" ht="19" customHeight="1" spans="1:7">
      <c r="A110" s="195"/>
      <c r="B110" s="195"/>
      <c r="C110" s="45" t="s">
        <v>18</v>
      </c>
      <c r="D110" s="45" t="s">
        <v>12</v>
      </c>
      <c r="E110" s="30">
        <v>7</v>
      </c>
      <c r="F110" s="31">
        <v>120</v>
      </c>
      <c r="G110" s="194">
        <f t="shared" ref="G110:G120" si="6">E110*F110</f>
        <v>840</v>
      </c>
    </row>
    <row r="111" ht="19" customHeight="1" spans="1:7">
      <c r="A111" s="195"/>
      <c r="B111" s="195"/>
      <c r="C111" s="45" t="s">
        <v>19</v>
      </c>
      <c r="D111" s="45" t="s">
        <v>12</v>
      </c>
      <c r="E111" s="30">
        <v>11</v>
      </c>
      <c r="F111" s="31">
        <v>20</v>
      </c>
      <c r="G111" s="194">
        <f t="shared" si="6"/>
        <v>220</v>
      </c>
    </row>
    <row r="112" ht="19" customHeight="1" spans="1:7">
      <c r="A112" s="195"/>
      <c r="B112" s="195"/>
      <c r="C112" s="45" t="s">
        <v>55</v>
      </c>
      <c r="D112" s="45" t="s">
        <v>12</v>
      </c>
      <c r="E112" s="30">
        <v>39</v>
      </c>
      <c r="F112" s="31">
        <v>10</v>
      </c>
      <c r="G112" s="194">
        <f t="shared" si="6"/>
        <v>390</v>
      </c>
    </row>
    <row r="113" ht="19" customHeight="1" spans="1:7">
      <c r="A113" s="195"/>
      <c r="B113" s="195"/>
      <c r="C113" s="45" t="s">
        <v>42</v>
      </c>
      <c r="D113" s="45" t="s">
        <v>12</v>
      </c>
      <c r="E113" s="30">
        <v>23</v>
      </c>
      <c r="F113" s="31">
        <v>50</v>
      </c>
      <c r="G113" s="194">
        <f t="shared" si="6"/>
        <v>1150</v>
      </c>
    </row>
    <row r="114" ht="19" customHeight="1" spans="1:7">
      <c r="A114" s="195"/>
      <c r="B114" s="195"/>
      <c r="C114" s="45" t="s">
        <v>40</v>
      </c>
      <c r="D114" s="45" t="s">
        <v>12</v>
      </c>
      <c r="E114" s="30">
        <v>1</v>
      </c>
      <c r="F114" s="31">
        <v>90</v>
      </c>
      <c r="G114" s="194">
        <f t="shared" si="6"/>
        <v>90</v>
      </c>
    </row>
    <row r="115" ht="19" customHeight="1" spans="1:7">
      <c r="A115" s="195"/>
      <c r="B115" s="195"/>
      <c r="C115" s="194" t="s">
        <v>56</v>
      </c>
      <c r="D115" s="45" t="s">
        <v>12</v>
      </c>
      <c r="E115" s="193">
        <v>1</v>
      </c>
      <c r="F115" s="194">
        <v>10</v>
      </c>
      <c r="G115" s="194">
        <f t="shared" si="6"/>
        <v>10</v>
      </c>
    </row>
    <row r="116" ht="19" customHeight="1" spans="1:7">
      <c r="A116" s="195"/>
      <c r="B116" s="195"/>
      <c r="C116" s="194" t="s">
        <v>83</v>
      </c>
      <c r="D116" s="45" t="s">
        <v>12</v>
      </c>
      <c r="E116" s="193">
        <v>52</v>
      </c>
      <c r="F116" s="194">
        <v>100</v>
      </c>
      <c r="G116" s="194">
        <f t="shared" si="6"/>
        <v>5200</v>
      </c>
    </row>
    <row r="117" ht="19" customHeight="1" spans="1:7">
      <c r="A117" s="195"/>
      <c r="B117" s="195"/>
      <c r="C117" s="45" t="s">
        <v>84</v>
      </c>
      <c r="D117" s="45" t="s">
        <v>14</v>
      </c>
      <c r="E117" s="33">
        <v>5.76</v>
      </c>
      <c r="F117" s="31">
        <v>90</v>
      </c>
      <c r="G117" s="194">
        <f t="shared" si="6"/>
        <v>518.4</v>
      </c>
    </row>
    <row r="118" ht="19" customHeight="1" spans="1:7">
      <c r="A118" s="195"/>
      <c r="B118" s="195"/>
      <c r="C118" s="45" t="s">
        <v>16</v>
      </c>
      <c r="D118" s="45" t="s">
        <v>17</v>
      </c>
      <c r="E118" s="30">
        <v>3</v>
      </c>
      <c r="F118" s="31">
        <v>3000</v>
      </c>
      <c r="G118" s="194">
        <f t="shared" si="6"/>
        <v>9000</v>
      </c>
    </row>
    <row r="119" ht="19" customHeight="1" spans="1:7">
      <c r="A119" s="195"/>
      <c r="B119" s="195"/>
      <c r="C119" s="45" t="s">
        <v>75</v>
      </c>
      <c r="D119" s="45" t="s">
        <v>17</v>
      </c>
      <c r="E119" s="30">
        <v>1</v>
      </c>
      <c r="F119" s="31">
        <v>4500</v>
      </c>
      <c r="G119" s="194">
        <f t="shared" si="6"/>
        <v>4500</v>
      </c>
    </row>
    <row r="120" ht="19" customHeight="1" spans="1:7">
      <c r="A120" s="195"/>
      <c r="B120" s="195"/>
      <c r="C120" s="45" t="s">
        <v>85</v>
      </c>
      <c r="D120" s="45" t="s">
        <v>17</v>
      </c>
      <c r="E120" s="30">
        <v>1</v>
      </c>
      <c r="F120" s="31">
        <v>4000</v>
      </c>
      <c r="G120" s="194">
        <f t="shared" si="6"/>
        <v>4000</v>
      </c>
    </row>
    <row r="121" ht="19" customHeight="1" spans="1:7">
      <c r="A121" s="195"/>
      <c r="B121" s="197" t="s">
        <v>23</v>
      </c>
      <c r="C121" s="60"/>
      <c r="D121" s="60"/>
      <c r="E121" s="198"/>
      <c r="F121" s="38"/>
      <c r="G121" s="199">
        <f>SUM(G107:G120)</f>
        <v>27693.4</v>
      </c>
    </row>
    <row r="122" ht="19" customHeight="1" spans="1:7">
      <c r="A122" s="192">
        <v>12</v>
      </c>
      <c r="B122" s="192" t="s">
        <v>86</v>
      </c>
      <c r="C122" s="45" t="s">
        <v>19</v>
      </c>
      <c r="D122" s="45" t="s">
        <v>12</v>
      </c>
      <c r="E122" s="30">
        <v>2</v>
      </c>
      <c r="F122" s="31">
        <v>20</v>
      </c>
      <c r="G122" s="194">
        <f>E122*F122</f>
        <v>40</v>
      </c>
    </row>
    <row r="123" ht="19" customHeight="1" spans="1:7">
      <c r="A123" s="195"/>
      <c r="B123" s="195"/>
      <c r="C123" s="45" t="s">
        <v>33</v>
      </c>
      <c r="D123" s="45" t="s">
        <v>12</v>
      </c>
      <c r="E123" s="30">
        <v>8</v>
      </c>
      <c r="F123" s="31">
        <v>220</v>
      </c>
      <c r="G123" s="194">
        <f t="shared" ref="G123:G149" si="7">E123*F123</f>
        <v>1760</v>
      </c>
    </row>
    <row r="124" ht="19" customHeight="1" spans="1:7">
      <c r="A124" s="195"/>
      <c r="B124" s="195"/>
      <c r="C124" s="45" t="s">
        <v>40</v>
      </c>
      <c r="D124" s="45" t="s">
        <v>12</v>
      </c>
      <c r="E124" s="30">
        <v>1</v>
      </c>
      <c r="F124" s="31">
        <v>90</v>
      </c>
      <c r="G124" s="194">
        <f t="shared" si="7"/>
        <v>90</v>
      </c>
    </row>
    <row r="125" ht="19" customHeight="1" spans="1:7">
      <c r="A125" s="195"/>
      <c r="B125" s="195"/>
      <c r="C125" s="45" t="s">
        <v>87</v>
      </c>
      <c r="D125" s="45" t="s">
        <v>12</v>
      </c>
      <c r="E125" s="30">
        <v>2</v>
      </c>
      <c r="F125" s="31">
        <v>120</v>
      </c>
      <c r="G125" s="194">
        <f t="shared" si="7"/>
        <v>240</v>
      </c>
    </row>
    <row r="126" ht="19" customHeight="1" spans="1:7">
      <c r="A126" s="195"/>
      <c r="B126" s="195"/>
      <c r="C126" s="45" t="s">
        <v>85</v>
      </c>
      <c r="D126" s="45" t="s">
        <v>17</v>
      </c>
      <c r="E126" s="30">
        <v>2</v>
      </c>
      <c r="F126" s="31">
        <v>4000</v>
      </c>
      <c r="G126" s="194">
        <f t="shared" si="7"/>
        <v>8000</v>
      </c>
    </row>
    <row r="127" ht="19" customHeight="1" spans="1:7">
      <c r="A127" s="195"/>
      <c r="B127" s="195"/>
      <c r="C127" s="45" t="s">
        <v>88</v>
      </c>
      <c r="D127" s="45" t="s">
        <v>12</v>
      </c>
      <c r="E127" s="30">
        <v>4</v>
      </c>
      <c r="F127" s="31">
        <v>220</v>
      </c>
      <c r="G127" s="194">
        <f t="shared" si="7"/>
        <v>880</v>
      </c>
    </row>
    <row r="128" ht="19" customHeight="1" spans="1:7">
      <c r="A128" s="195"/>
      <c r="B128" s="195"/>
      <c r="C128" s="45" t="s">
        <v>89</v>
      </c>
      <c r="D128" s="45" t="s">
        <v>12</v>
      </c>
      <c r="E128" s="30">
        <v>2</v>
      </c>
      <c r="F128" s="31">
        <v>200</v>
      </c>
      <c r="G128" s="194">
        <f t="shared" si="7"/>
        <v>400</v>
      </c>
    </row>
    <row r="129" ht="19" customHeight="1" spans="1:7">
      <c r="A129" s="195"/>
      <c r="B129" s="195"/>
      <c r="C129" s="45" t="s">
        <v>90</v>
      </c>
      <c r="D129" s="45" t="s">
        <v>12</v>
      </c>
      <c r="E129" s="30">
        <v>2</v>
      </c>
      <c r="F129" s="31">
        <v>220</v>
      </c>
      <c r="G129" s="194">
        <f t="shared" si="7"/>
        <v>440</v>
      </c>
    </row>
    <row r="130" ht="19" customHeight="1" spans="1:7">
      <c r="A130" s="195"/>
      <c r="B130" s="195"/>
      <c r="C130" s="45" t="s">
        <v>74</v>
      </c>
      <c r="D130" s="45" t="s">
        <v>12</v>
      </c>
      <c r="E130" s="30">
        <v>4</v>
      </c>
      <c r="F130" s="31">
        <v>50</v>
      </c>
      <c r="G130" s="194">
        <f t="shared" si="7"/>
        <v>200</v>
      </c>
    </row>
    <row r="131" ht="19" customHeight="1" spans="1:7">
      <c r="A131" s="195"/>
      <c r="B131" s="195"/>
      <c r="C131" s="45" t="s">
        <v>31</v>
      </c>
      <c r="D131" s="45" t="s">
        <v>12</v>
      </c>
      <c r="E131" s="30">
        <v>13</v>
      </c>
      <c r="F131" s="31">
        <v>100</v>
      </c>
      <c r="G131" s="194">
        <f t="shared" si="7"/>
        <v>1300</v>
      </c>
    </row>
    <row r="132" ht="19" customHeight="1" spans="1:7">
      <c r="A132" s="195"/>
      <c r="B132" s="195"/>
      <c r="C132" s="45" t="s">
        <v>18</v>
      </c>
      <c r="D132" s="45" t="s">
        <v>12</v>
      </c>
      <c r="E132" s="30">
        <v>1</v>
      </c>
      <c r="F132" s="31">
        <v>120</v>
      </c>
      <c r="G132" s="194">
        <f t="shared" si="7"/>
        <v>120</v>
      </c>
    </row>
    <row r="133" ht="19" customHeight="1" spans="1:7">
      <c r="A133" s="195"/>
      <c r="B133" s="195"/>
      <c r="C133" s="81" t="s">
        <v>31</v>
      </c>
      <c r="D133" s="45" t="s">
        <v>12</v>
      </c>
      <c r="E133" s="81">
        <v>2</v>
      </c>
      <c r="F133" s="76">
        <v>100</v>
      </c>
      <c r="G133" s="194">
        <f t="shared" si="7"/>
        <v>200</v>
      </c>
    </row>
    <row r="134" ht="19" customHeight="1" spans="1:7">
      <c r="A134" s="195"/>
      <c r="B134" s="195"/>
      <c r="C134" s="81" t="s">
        <v>91</v>
      </c>
      <c r="D134" s="45" t="s">
        <v>71</v>
      </c>
      <c r="E134" s="81">
        <v>5</v>
      </c>
      <c r="F134" s="76">
        <v>160</v>
      </c>
      <c r="G134" s="194">
        <f t="shared" si="7"/>
        <v>800</v>
      </c>
    </row>
    <row r="135" ht="19" customHeight="1" spans="1:7">
      <c r="A135" s="195"/>
      <c r="B135" s="195"/>
      <c r="C135" s="81" t="s">
        <v>92</v>
      </c>
      <c r="D135" s="45" t="s">
        <v>12</v>
      </c>
      <c r="E135" s="81">
        <v>1</v>
      </c>
      <c r="F135" s="76">
        <v>220</v>
      </c>
      <c r="G135" s="194">
        <f t="shared" si="7"/>
        <v>220</v>
      </c>
    </row>
    <row r="136" ht="19" customHeight="1" spans="1:7">
      <c r="A136" s="195"/>
      <c r="B136" s="195"/>
      <c r="C136" s="81" t="s">
        <v>93</v>
      </c>
      <c r="D136" s="45" t="s">
        <v>12</v>
      </c>
      <c r="E136" s="81">
        <v>1</v>
      </c>
      <c r="F136" s="76">
        <v>90</v>
      </c>
      <c r="G136" s="194">
        <f t="shared" si="7"/>
        <v>90</v>
      </c>
    </row>
    <row r="137" ht="19" customHeight="1" spans="1:7">
      <c r="A137" s="195"/>
      <c r="B137" s="195"/>
      <c r="C137" s="81" t="s">
        <v>94</v>
      </c>
      <c r="D137" s="45" t="s">
        <v>12</v>
      </c>
      <c r="E137" s="81">
        <v>1</v>
      </c>
      <c r="F137" s="76">
        <v>120</v>
      </c>
      <c r="G137" s="194">
        <f t="shared" si="7"/>
        <v>120</v>
      </c>
    </row>
    <row r="138" ht="19" customHeight="1" spans="1:7">
      <c r="A138" s="195"/>
      <c r="B138" s="195"/>
      <c r="C138" s="203" t="s">
        <v>95</v>
      </c>
      <c r="D138" s="45" t="s">
        <v>77</v>
      </c>
      <c r="E138" s="62">
        <v>5.4</v>
      </c>
      <c r="F138" s="31">
        <v>80</v>
      </c>
      <c r="G138" s="194">
        <f t="shared" si="7"/>
        <v>432</v>
      </c>
    </row>
    <row r="139" ht="19" customHeight="1" spans="1:7">
      <c r="A139" s="195"/>
      <c r="B139" s="195"/>
      <c r="C139" s="33" t="s">
        <v>96</v>
      </c>
      <c r="D139" s="45" t="s">
        <v>77</v>
      </c>
      <c r="E139" s="62">
        <v>5.4</v>
      </c>
      <c r="F139" s="31">
        <v>65</v>
      </c>
      <c r="G139" s="194">
        <f t="shared" si="7"/>
        <v>351</v>
      </c>
    </row>
    <row r="140" ht="19" customHeight="1" spans="1:7">
      <c r="A140" s="195"/>
      <c r="B140" s="195"/>
      <c r="C140" s="33"/>
      <c r="D140" s="45" t="s">
        <v>77</v>
      </c>
      <c r="E140" s="62">
        <v>25.58</v>
      </c>
      <c r="F140" s="31">
        <v>65</v>
      </c>
      <c r="G140" s="194">
        <f t="shared" si="7"/>
        <v>1662.7</v>
      </c>
    </row>
    <row r="141" ht="19" customHeight="1" spans="1:7">
      <c r="A141" s="195"/>
      <c r="B141" s="195"/>
      <c r="C141" s="33"/>
      <c r="D141" s="45" t="s">
        <v>77</v>
      </c>
      <c r="E141" s="33">
        <v>5.46</v>
      </c>
      <c r="F141" s="31">
        <v>65</v>
      </c>
      <c r="G141" s="194">
        <f t="shared" si="7"/>
        <v>354.9</v>
      </c>
    </row>
    <row r="142" ht="19" customHeight="1" spans="1:7">
      <c r="A142" s="195"/>
      <c r="B142" s="195"/>
      <c r="C142" s="33"/>
      <c r="D142" s="45" t="s">
        <v>77</v>
      </c>
      <c r="E142" s="33">
        <v>2.73</v>
      </c>
      <c r="F142" s="31">
        <v>65</v>
      </c>
      <c r="G142" s="194">
        <f t="shared" si="7"/>
        <v>177.45</v>
      </c>
    </row>
    <row r="143" ht="19" customHeight="1" spans="1:7">
      <c r="A143" s="195"/>
      <c r="B143" s="195"/>
      <c r="C143" s="33" t="s">
        <v>95</v>
      </c>
      <c r="D143" s="45" t="s">
        <v>14</v>
      </c>
      <c r="E143" s="33">
        <v>17.37</v>
      </c>
      <c r="F143" s="31">
        <v>80</v>
      </c>
      <c r="G143" s="194">
        <f t="shared" si="7"/>
        <v>1389.6</v>
      </c>
    </row>
    <row r="144" ht="19" customHeight="1" spans="1:7">
      <c r="A144" s="195"/>
      <c r="B144" s="195"/>
      <c r="C144" s="33" t="s">
        <v>97</v>
      </c>
      <c r="D144" s="45" t="s">
        <v>98</v>
      </c>
      <c r="E144" s="33">
        <v>1</v>
      </c>
      <c r="F144" s="31">
        <v>400</v>
      </c>
      <c r="G144" s="194">
        <f t="shared" si="7"/>
        <v>400</v>
      </c>
    </row>
    <row r="145" ht="19" customHeight="1" spans="1:7">
      <c r="A145" s="195"/>
      <c r="B145" s="195"/>
      <c r="C145" s="33" t="s">
        <v>99</v>
      </c>
      <c r="D145" s="45" t="s">
        <v>14</v>
      </c>
      <c r="E145" s="33">
        <v>18</v>
      </c>
      <c r="F145" s="31">
        <v>70</v>
      </c>
      <c r="G145" s="194">
        <f t="shared" si="7"/>
        <v>1260</v>
      </c>
    </row>
    <row r="146" ht="19" customHeight="1" spans="1:7">
      <c r="A146" s="195"/>
      <c r="B146" s="195"/>
      <c r="C146" s="33" t="s">
        <v>100</v>
      </c>
      <c r="D146" s="45" t="s">
        <v>77</v>
      </c>
      <c r="E146" s="33">
        <v>66.04</v>
      </c>
      <c r="F146" s="31">
        <v>420</v>
      </c>
      <c r="G146" s="194">
        <f t="shared" si="7"/>
        <v>27736.8</v>
      </c>
    </row>
    <row r="147" ht="19" customHeight="1" spans="1:7">
      <c r="A147" s="195"/>
      <c r="B147" s="195"/>
      <c r="C147" s="33" t="s">
        <v>101</v>
      </c>
      <c r="D147" s="45" t="s">
        <v>77</v>
      </c>
      <c r="E147" s="33">
        <v>36.1</v>
      </c>
      <c r="F147" s="31">
        <v>160</v>
      </c>
      <c r="G147" s="194">
        <f t="shared" si="7"/>
        <v>5776</v>
      </c>
    </row>
    <row r="148" ht="19" customHeight="1" spans="1:7">
      <c r="A148" s="195"/>
      <c r="B148" s="195"/>
      <c r="C148" s="81" t="s">
        <v>102</v>
      </c>
      <c r="D148" s="81" t="s">
        <v>38</v>
      </c>
      <c r="E148" s="81">
        <v>1</v>
      </c>
      <c r="F148" s="76">
        <v>1500</v>
      </c>
      <c r="G148" s="194">
        <f t="shared" si="7"/>
        <v>1500</v>
      </c>
    </row>
    <row r="149" ht="19" customHeight="1" spans="1:7">
      <c r="A149" s="195"/>
      <c r="B149" s="195"/>
      <c r="C149" s="81" t="s">
        <v>37</v>
      </c>
      <c r="D149" s="81" t="s">
        <v>38</v>
      </c>
      <c r="E149" s="81">
        <v>1</v>
      </c>
      <c r="F149" s="76">
        <v>1000</v>
      </c>
      <c r="G149" s="194">
        <f t="shared" si="7"/>
        <v>1000</v>
      </c>
    </row>
    <row r="150" ht="19" customHeight="1" spans="1:7">
      <c r="A150" s="195"/>
      <c r="B150" s="197" t="s">
        <v>23</v>
      </c>
      <c r="C150" s="45"/>
      <c r="D150" s="45"/>
      <c r="E150" s="30"/>
      <c r="F150" s="31"/>
      <c r="G150" s="199">
        <f>SUM(G122:G149)</f>
        <v>56940.45</v>
      </c>
    </row>
    <row r="151" ht="19" customHeight="1" spans="1:7">
      <c r="A151" s="192">
        <v>13</v>
      </c>
      <c r="B151" s="192" t="s">
        <v>103</v>
      </c>
      <c r="C151" s="194" t="s">
        <v>18</v>
      </c>
      <c r="D151" s="194" t="s">
        <v>12</v>
      </c>
      <c r="E151" s="193">
        <v>1</v>
      </c>
      <c r="F151" s="194">
        <v>120</v>
      </c>
      <c r="G151" s="194">
        <f t="shared" ref="G151:G158" si="8">E151*F151</f>
        <v>120</v>
      </c>
    </row>
    <row r="152" ht="19" customHeight="1" spans="1:7">
      <c r="A152" s="195"/>
      <c r="B152" s="195"/>
      <c r="C152" s="194" t="s">
        <v>104</v>
      </c>
      <c r="D152" s="194" t="s">
        <v>12</v>
      </c>
      <c r="E152" s="193">
        <v>6</v>
      </c>
      <c r="F152" s="194">
        <v>100</v>
      </c>
      <c r="G152" s="194">
        <f t="shared" si="8"/>
        <v>600</v>
      </c>
    </row>
    <row r="153" ht="19" customHeight="1" spans="1:7">
      <c r="A153" s="195"/>
      <c r="B153" s="195"/>
      <c r="C153" s="194" t="s">
        <v>105</v>
      </c>
      <c r="D153" s="194" t="s">
        <v>12</v>
      </c>
      <c r="E153" s="62">
        <v>2</v>
      </c>
      <c r="F153" s="194">
        <v>50</v>
      </c>
      <c r="G153" s="194">
        <f t="shared" si="8"/>
        <v>100</v>
      </c>
    </row>
    <row r="154" ht="19" customHeight="1" spans="1:7">
      <c r="A154" s="195"/>
      <c r="B154" s="195"/>
      <c r="C154" s="202" t="s">
        <v>76</v>
      </c>
      <c r="D154" s="45" t="s">
        <v>77</v>
      </c>
      <c r="E154" s="62">
        <v>5.02</v>
      </c>
      <c r="F154" s="194">
        <v>65</v>
      </c>
      <c r="G154" s="194">
        <f t="shared" si="8"/>
        <v>326.3</v>
      </c>
    </row>
    <row r="155" ht="19" customHeight="1" spans="1:7">
      <c r="A155" s="195"/>
      <c r="B155" s="195"/>
      <c r="C155" s="203"/>
      <c r="D155" s="45" t="s">
        <v>77</v>
      </c>
      <c r="E155" s="62">
        <v>27.66</v>
      </c>
      <c r="F155" s="194">
        <v>65</v>
      </c>
      <c r="G155" s="194">
        <f t="shared" si="8"/>
        <v>1797.9</v>
      </c>
    </row>
    <row r="156" ht="19" customHeight="1" spans="1:7">
      <c r="A156" s="195"/>
      <c r="B156" s="195"/>
      <c r="C156" s="33" t="s">
        <v>106</v>
      </c>
      <c r="D156" s="45" t="s">
        <v>38</v>
      </c>
      <c r="E156" s="62">
        <v>1</v>
      </c>
      <c r="F156" s="194">
        <v>3000</v>
      </c>
      <c r="G156" s="194">
        <f t="shared" si="8"/>
        <v>3000</v>
      </c>
    </row>
    <row r="157" ht="19" customHeight="1" spans="1:7">
      <c r="A157" s="195"/>
      <c r="B157" s="195"/>
      <c r="C157" s="33" t="s">
        <v>100</v>
      </c>
      <c r="D157" s="45" t="s">
        <v>77</v>
      </c>
      <c r="E157" s="33">
        <v>134.97</v>
      </c>
      <c r="F157" s="194">
        <v>420</v>
      </c>
      <c r="G157" s="194">
        <f t="shared" si="8"/>
        <v>56687.4</v>
      </c>
    </row>
    <row r="158" ht="19" customHeight="1" spans="1:7">
      <c r="A158" s="195"/>
      <c r="B158" s="195"/>
      <c r="C158" s="81" t="s">
        <v>37</v>
      </c>
      <c r="D158" s="81" t="s">
        <v>38</v>
      </c>
      <c r="E158" s="81">
        <v>1</v>
      </c>
      <c r="F158" s="76">
        <v>1000</v>
      </c>
      <c r="G158" s="194">
        <f t="shared" si="8"/>
        <v>1000</v>
      </c>
    </row>
    <row r="159" ht="19" customHeight="1" spans="1:7">
      <c r="A159" s="196"/>
      <c r="B159" s="197" t="s">
        <v>23</v>
      </c>
      <c r="C159" s="202"/>
      <c r="D159" s="45"/>
      <c r="E159" s="62"/>
      <c r="F159" s="194"/>
      <c r="G159" s="199">
        <f>SUM(G151:G158)</f>
        <v>63631.6</v>
      </c>
    </row>
    <row r="160" ht="19" customHeight="1" spans="1:7">
      <c r="A160" s="192">
        <v>14</v>
      </c>
      <c r="B160" s="192" t="s">
        <v>107</v>
      </c>
      <c r="C160" s="202" t="s">
        <v>76</v>
      </c>
      <c r="D160" s="45" t="s">
        <v>77</v>
      </c>
      <c r="E160" s="62">
        <v>3.19</v>
      </c>
      <c r="F160" s="194">
        <v>65</v>
      </c>
      <c r="G160" s="194">
        <f>E160*F160</f>
        <v>207.35</v>
      </c>
    </row>
    <row r="161" ht="19" customHeight="1" spans="1:7">
      <c r="A161" s="195"/>
      <c r="B161" s="195"/>
      <c r="C161" s="203"/>
      <c r="D161" s="45" t="s">
        <v>77</v>
      </c>
      <c r="E161" s="62">
        <v>8.16</v>
      </c>
      <c r="F161" s="31">
        <v>65</v>
      </c>
      <c r="G161" s="194">
        <f>E161*F161</f>
        <v>530.4</v>
      </c>
    </row>
    <row r="162" ht="19" customHeight="1" spans="1:7">
      <c r="A162" s="195"/>
      <c r="B162" s="195"/>
      <c r="C162" s="203"/>
      <c r="D162" s="45" t="s">
        <v>77</v>
      </c>
      <c r="E162" s="62">
        <v>4.86</v>
      </c>
      <c r="F162" s="31">
        <v>65</v>
      </c>
      <c r="G162" s="194">
        <f>E162*F162</f>
        <v>315.9</v>
      </c>
    </row>
    <row r="163" ht="19" customHeight="1" spans="1:7">
      <c r="A163" s="195"/>
      <c r="B163" s="195"/>
      <c r="C163" s="33" t="s">
        <v>100</v>
      </c>
      <c r="D163" s="45" t="s">
        <v>77</v>
      </c>
      <c r="E163" s="33">
        <v>69.9</v>
      </c>
      <c r="F163" s="31">
        <v>420</v>
      </c>
      <c r="G163" s="194">
        <f>E163*F163</f>
        <v>29358</v>
      </c>
    </row>
    <row r="164" ht="19" customHeight="1" spans="1:7">
      <c r="A164" s="195"/>
      <c r="B164" s="195"/>
      <c r="C164" s="81" t="s">
        <v>65</v>
      </c>
      <c r="D164" s="194" t="s">
        <v>12</v>
      </c>
      <c r="E164" s="81">
        <v>2</v>
      </c>
      <c r="F164" s="76">
        <v>5</v>
      </c>
      <c r="G164" s="194">
        <f t="shared" ref="G164:G186" si="9">E164*F164</f>
        <v>10</v>
      </c>
    </row>
    <row r="165" ht="19" customHeight="1" spans="1:7">
      <c r="A165" s="195"/>
      <c r="B165" s="195"/>
      <c r="C165" s="81" t="s">
        <v>108</v>
      </c>
      <c r="D165" s="194" t="s">
        <v>12</v>
      </c>
      <c r="E165" s="81">
        <v>1</v>
      </c>
      <c r="F165" s="76">
        <v>5</v>
      </c>
      <c r="G165" s="194">
        <f t="shared" si="9"/>
        <v>5</v>
      </c>
    </row>
    <row r="166" ht="19" customHeight="1" spans="1:7">
      <c r="A166" s="195"/>
      <c r="B166" s="195"/>
      <c r="C166" s="81" t="s">
        <v>109</v>
      </c>
      <c r="D166" s="194" t="s">
        <v>12</v>
      </c>
      <c r="E166" s="81">
        <v>29</v>
      </c>
      <c r="F166" s="76">
        <v>10</v>
      </c>
      <c r="G166" s="194">
        <f t="shared" si="9"/>
        <v>290</v>
      </c>
    </row>
    <row r="167" ht="19" customHeight="1" spans="1:7">
      <c r="A167" s="195"/>
      <c r="B167" s="195"/>
      <c r="C167" s="81" t="s">
        <v>36</v>
      </c>
      <c r="D167" s="194" t="s">
        <v>12</v>
      </c>
      <c r="E167" s="81">
        <v>2</v>
      </c>
      <c r="F167" s="76">
        <v>50</v>
      </c>
      <c r="G167" s="194">
        <f t="shared" si="9"/>
        <v>100</v>
      </c>
    </row>
    <row r="168" ht="19" customHeight="1" spans="1:7">
      <c r="A168" s="195"/>
      <c r="B168" s="195"/>
      <c r="C168" s="81" t="s">
        <v>31</v>
      </c>
      <c r="D168" s="194" t="s">
        <v>12</v>
      </c>
      <c r="E168" s="81">
        <v>6</v>
      </c>
      <c r="F168" s="76">
        <v>100</v>
      </c>
      <c r="G168" s="194">
        <f t="shared" si="9"/>
        <v>600</v>
      </c>
    </row>
    <row r="169" ht="19" customHeight="1" spans="1:7">
      <c r="A169" s="195"/>
      <c r="B169" s="195"/>
      <c r="C169" s="81" t="s">
        <v>74</v>
      </c>
      <c r="D169" s="194" t="s">
        <v>12</v>
      </c>
      <c r="E169" s="81">
        <v>1</v>
      </c>
      <c r="F169" s="76">
        <v>50</v>
      </c>
      <c r="G169" s="194">
        <f t="shared" si="9"/>
        <v>50</v>
      </c>
    </row>
    <row r="170" ht="19" customHeight="1" spans="1:7">
      <c r="A170" s="195"/>
      <c r="B170" s="195"/>
      <c r="C170" s="81" t="s">
        <v>40</v>
      </c>
      <c r="D170" s="194" t="s">
        <v>12</v>
      </c>
      <c r="E170" s="81">
        <v>1</v>
      </c>
      <c r="F170" s="76">
        <v>90</v>
      </c>
      <c r="G170" s="194">
        <f t="shared" si="9"/>
        <v>90</v>
      </c>
    </row>
    <row r="171" ht="19" customHeight="1" spans="1:7">
      <c r="A171" s="195"/>
      <c r="B171" s="195"/>
      <c r="C171" s="81" t="s">
        <v>110</v>
      </c>
      <c r="D171" s="194" t="s">
        <v>12</v>
      </c>
      <c r="E171" s="81">
        <v>2</v>
      </c>
      <c r="F171" s="76">
        <v>200</v>
      </c>
      <c r="G171" s="194">
        <f t="shared" si="9"/>
        <v>400</v>
      </c>
    </row>
    <row r="172" ht="19" customHeight="1" spans="1:7">
      <c r="A172" s="195"/>
      <c r="B172" s="195"/>
      <c r="C172" s="81" t="s">
        <v>11</v>
      </c>
      <c r="D172" s="194" t="s">
        <v>12</v>
      </c>
      <c r="E172" s="81">
        <v>1</v>
      </c>
      <c r="F172" s="76">
        <v>200</v>
      </c>
      <c r="G172" s="194">
        <f t="shared" si="9"/>
        <v>200</v>
      </c>
    </row>
    <row r="173" ht="19" customHeight="1" spans="1:7">
      <c r="A173" s="195"/>
      <c r="B173" s="195"/>
      <c r="C173" s="81" t="s">
        <v>33</v>
      </c>
      <c r="D173" s="194" t="s">
        <v>12</v>
      </c>
      <c r="E173" s="81">
        <v>2</v>
      </c>
      <c r="F173" s="76">
        <v>220</v>
      </c>
      <c r="G173" s="194">
        <f t="shared" si="9"/>
        <v>440</v>
      </c>
    </row>
    <row r="174" ht="19" customHeight="1" spans="1:7">
      <c r="A174" s="195"/>
      <c r="B174" s="195"/>
      <c r="C174" s="81" t="s">
        <v>111</v>
      </c>
      <c r="D174" s="194" t="s">
        <v>12</v>
      </c>
      <c r="E174" s="81">
        <v>73</v>
      </c>
      <c r="F174" s="76">
        <v>2</v>
      </c>
      <c r="G174" s="194">
        <f t="shared" si="9"/>
        <v>146</v>
      </c>
    </row>
    <row r="175" ht="19" customHeight="1" spans="1:7">
      <c r="A175" s="195"/>
      <c r="B175" s="195"/>
      <c r="C175" s="81" t="s">
        <v>112</v>
      </c>
      <c r="D175" s="194" t="s">
        <v>12</v>
      </c>
      <c r="E175" s="81">
        <v>1</v>
      </c>
      <c r="F175" s="76">
        <v>50</v>
      </c>
      <c r="G175" s="194">
        <f t="shared" si="9"/>
        <v>50</v>
      </c>
    </row>
    <row r="176" ht="19" customHeight="1" spans="1:7">
      <c r="A176" s="195"/>
      <c r="B176" s="195"/>
      <c r="C176" s="81" t="s">
        <v>19</v>
      </c>
      <c r="D176" s="194" t="s">
        <v>12</v>
      </c>
      <c r="E176" s="81">
        <v>26</v>
      </c>
      <c r="F176" s="76">
        <v>20</v>
      </c>
      <c r="G176" s="194">
        <f t="shared" si="9"/>
        <v>520</v>
      </c>
    </row>
    <row r="177" ht="19" customHeight="1" spans="1:7">
      <c r="A177" s="195"/>
      <c r="B177" s="195"/>
      <c r="C177" s="81" t="s">
        <v>113</v>
      </c>
      <c r="D177" s="194" t="s">
        <v>12</v>
      </c>
      <c r="E177" s="81">
        <v>1</v>
      </c>
      <c r="F177" s="76">
        <v>80</v>
      </c>
      <c r="G177" s="194">
        <f t="shared" si="9"/>
        <v>80</v>
      </c>
    </row>
    <row r="178" ht="19" customHeight="1" spans="1:7">
      <c r="A178" s="195"/>
      <c r="B178" s="195"/>
      <c r="C178" s="81" t="s">
        <v>114</v>
      </c>
      <c r="D178" s="194" t="s">
        <v>12</v>
      </c>
      <c r="E178" s="81">
        <v>27</v>
      </c>
      <c r="F178" s="76">
        <v>5</v>
      </c>
      <c r="G178" s="194">
        <f t="shared" si="9"/>
        <v>135</v>
      </c>
    </row>
    <row r="179" ht="19" customHeight="1" spans="1:7">
      <c r="A179" s="195"/>
      <c r="B179" s="195"/>
      <c r="C179" s="81" t="s">
        <v>115</v>
      </c>
      <c r="D179" s="194" t="s">
        <v>12</v>
      </c>
      <c r="E179" s="81">
        <v>3</v>
      </c>
      <c r="F179" s="76">
        <v>20</v>
      </c>
      <c r="G179" s="194">
        <f t="shared" si="9"/>
        <v>60</v>
      </c>
    </row>
    <row r="180" ht="19" customHeight="1" spans="1:7">
      <c r="A180" s="195"/>
      <c r="B180" s="195"/>
      <c r="C180" s="81" t="s">
        <v>116</v>
      </c>
      <c r="D180" s="194" t="s">
        <v>12</v>
      </c>
      <c r="E180" s="81">
        <v>1</v>
      </c>
      <c r="F180" s="76">
        <v>600</v>
      </c>
      <c r="G180" s="194">
        <f t="shared" si="9"/>
        <v>600</v>
      </c>
    </row>
    <row r="181" ht="19" customHeight="1" spans="1:7">
      <c r="A181" s="195"/>
      <c r="B181" s="195"/>
      <c r="C181" s="81" t="s">
        <v>41</v>
      </c>
      <c r="D181" s="194" t="s">
        <v>12</v>
      </c>
      <c r="E181" s="81">
        <v>1</v>
      </c>
      <c r="F181" s="76">
        <v>50</v>
      </c>
      <c r="G181" s="194">
        <f t="shared" si="9"/>
        <v>50</v>
      </c>
    </row>
    <row r="182" ht="19" customHeight="1" spans="1:7">
      <c r="A182" s="195"/>
      <c r="B182" s="195"/>
      <c r="C182" s="81" t="s">
        <v>91</v>
      </c>
      <c r="D182" s="194" t="s">
        <v>71</v>
      </c>
      <c r="E182" s="81">
        <v>5</v>
      </c>
      <c r="F182" s="76">
        <v>160</v>
      </c>
      <c r="G182" s="194">
        <f t="shared" si="9"/>
        <v>800</v>
      </c>
    </row>
    <row r="183" ht="19" customHeight="1" spans="1:7">
      <c r="A183" s="195"/>
      <c r="B183" s="195"/>
      <c r="C183" s="81" t="s">
        <v>117</v>
      </c>
      <c r="D183" s="194" t="s">
        <v>12</v>
      </c>
      <c r="E183" s="81">
        <v>239</v>
      </c>
      <c r="F183" s="76">
        <v>10</v>
      </c>
      <c r="G183" s="194">
        <f t="shared" si="9"/>
        <v>2390</v>
      </c>
    </row>
    <row r="184" ht="19" customHeight="1" spans="1:7">
      <c r="A184" s="195"/>
      <c r="B184" s="195"/>
      <c r="C184" s="81" t="s">
        <v>72</v>
      </c>
      <c r="D184" s="194" t="s">
        <v>12</v>
      </c>
      <c r="E184" s="81">
        <v>102</v>
      </c>
      <c r="F184" s="76">
        <v>10</v>
      </c>
      <c r="G184" s="194">
        <f t="shared" si="9"/>
        <v>1020</v>
      </c>
    </row>
    <row r="185" ht="19" customHeight="1" spans="1:7">
      <c r="A185" s="195"/>
      <c r="B185" s="195"/>
      <c r="C185" s="81" t="s">
        <v>19</v>
      </c>
      <c r="D185" s="194" t="s">
        <v>12</v>
      </c>
      <c r="E185" s="81">
        <v>9</v>
      </c>
      <c r="F185" s="76">
        <v>20</v>
      </c>
      <c r="G185" s="194">
        <f t="shared" si="9"/>
        <v>180</v>
      </c>
    </row>
    <row r="186" ht="19" customHeight="1" spans="1:7">
      <c r="A186" s="195"/>
      <c r="B186" s="196"/>
      <c r="C186" s="81" t="s">
        <v>37</v>
      </c>
      <c r="D186" s="81" t="s">
        <v>38</v>
      </c>
      <c r="E186" s="81">
        <v>1</v>
      </c>
      <c r="F186" s="76">
        <v>1000</v>
      </c>
      <c r="G186" s="194">
        <f t="shared" si="9"/>
        <v>1000</v>
      </c>
    </row>
    <row r="187" ht="19" customHeight="1" spans="1:7">
      <c r="A187" s="195"/>
      <c r="B187" s="197" t="s">
        <v>23</v>
      </c>
      <c r="C187" s="194"/>
      <c r="D187" s="45"/>
      <c r="E187" s="33"/>
      <c r="F187" s="31"/>
      <c r="G187" s="199">
        <f>SUM(G160:G186)</f>
        <v>39627.65</v>
      </c>
    </row>
    <row r="188" ht="19" customHeight="1" spans="1:7">
      <c r="A188" s="201">
        <v>14</v>
      </c>
      <c r="B188" s="192" t="s">
        <v>118</v>
      </c>
      <c r="C188" s="194" t="s">
        <v>53</v>
      </c>
      <c r="D188" s="45" t="s">
        <v>12</v>
      </c>
      <c r="E188" s="30">
        <v>1</v>
      </c>
      <c r="F188" s="31">
        <v>20</v>
      </c>
      <c r="G188" s="194">
        <f>E188*F188</f>
        <v>20</v>
      </c>
    </row>
    <row r="189" ht="19" customHeight="1" spans="1:7">
      <c r="A189" s="201"/>
      <c r="B189" s="195"/>
      <c r="C189" s="81" t="s">
        <v>119</v>
      </c>
      <c r="D189" s="45" t="s">
        <v>12</v>
      </c>
      <c r="E189" s="81">
        <v>1</v>
      </c>
      <c r="F189" s="76">
        <v>10</v>
      </c>
      <c r="G189" s="194">
        <f t="shared" ref="G189:G205" si="10">E189*F189</f>
        <v>10</v>
      </c>
    </row>
    <row r="190" ht="19" customHeight="1" spans="1:7">
      <c r="A190" s="201"/>
      <c r="B190" s="195"/>
      <c r="C190" s="81" t="s">
        <v>34</v>
      </c>
      <c r="D190" s="45" t="s">
        <v>12</v>
      </c>
      <c r="E190" s="81">
        <v>3</v>
      </c>
      <c r="F190" s="76">
        <v>50</v>
      </c>
      <c r="G190" s="194">
        <f t="shared" si="10"/>
        <v>150</v>
      </c>
    </row>
    <row r="191" ht="19" customHeight="1" spans="1:7">
      <c r="A191" s="201"/>
      <c r="B191" s="195"/>
      <c r="C191" s="81" t="s">
        <v>22</v>
      </c>
      <c r="D191" s="45" t="s">
        <v>12</v>
      </c>
      <c r="E191" s="81">
        <v>10</v>
      </c>
      <c r="F191" s="76">
        <v>10</v>
      </c>
      <c r="G191" s="194">
        <f t="shared" si="10"/>
        <v>100</v>
      </c>
    </row>
    <row r="192" ht="19" customHeight="1" spans="1:7">
      <c r="A192" s="201"/>
      <c r="B192" s="195"/>
      <c r="C192" s="81" t="s">
        <v>110</v>
      </c>
      <c r="D192" s="45" t="s">
        <v>12</v>
      </c>
      <c r="E192" s="81">
        <v>1</v>
      </c>
      <c r="F192" s="76">
        <v>200</v>
      </c>
      <c r="G192" s="194">
        <f t="shared" si="10"/>
        <v>200</v>
      </c>
    </row>
    <row r="193" ht="19" customHeight="1" spans="1:7">
      <c r="A193" s="201"/>
      <c r="B193" s="195"/>
      <c r="C193" s="81" t="s">
        <v>109</v>
      </c>
      <c r="D193" s="45" t="s">
        <v>12</v>
      </c>
      <c r="E193" s="81">
        <v>3</v>
      </c>
      <c r="F193" s="76">
        <v>10</v>
      </c>
      <c r="G193" s="194">
        <f t="shared" si="10"/>
        <v>30</v>
      </c>
    </row>
    <row r="194" ht="19" customHeight="1" spans="1:7">
      <c r="A194" s="201"/>
      <c r="B194" s="195"/>
      <c r="C194" s="81" t="s">
        <v>56</v>
      </c>
      <c r="D194" s="45" t="s">
        <v>12</v>
      </c>
      <c r="E194" s="81">
        <v>20</v>
      </c>
      <c r="F194" s="76">
        <v>10</v>
      </c>
      <c r="G194" s="194">
        <f t="shared" si="10"/>
        <v>200</v>
      </c>
    </row>
    <row r="195" ht="19" customHeight="1" spans="1:7">
      <c r="A195" s="201"/>
      <c r="B195" s="195"/>
      <c r="C195" s="81" t="s">
        <v>120</v>
      </c>
      <c r="D195" s="45" t="s">
        <v>12</v>
      </c>
      <c r="E195" s="81">
        <v>3</v>
      </c>
      <c r="F195" s="76">
        <v>100</v>
      </c>
      <c r="G195" s="194">
        <f t="shared" si="10"/>
        <v>300</v>
      </c>
    </row>
    <row r="196" ht="19" customHeight="1" spans="1:7">
      <c r="A196" s="201"/>
      <c r="B196" s="195"/>
      <c r="C196" s="81" t="s">
        <v>19</v>
      </c>
      <c r="D196" s="45" t="s">
        <v>12</v>
      </c>
      <c r="E196" s="81">
        <v>1</v>
      </c>
      <c r="F196" s="76">
        <v>20</v>
      </c>
      <c r="G196" s="194">
        <f t="shared" si="10"/>
        <v>20</v>
      </c>
    </row>
    <row r="197" ht="19" customHeight="1" spans="1:7">
      <c r="A197" s="201"/>
      <c r="B197" s="195"/>
      <c r="C197" s="81" t="s">
        <v>94</v>
      </c>
      <c r="D197" s="45" t="s">
        <v>12</v>
      </c>
      <c r="E197" s="81">
        <v>3</v>
      </c>
      <c r="F197" s="76">
        <v>120</v>
      </c>
      <c r="G197" s="194">
        <f t="shared" si="10"/>
        <v>360</v>
      </c>
    </row>
    <row r="198" ht="19" customHeight="1" spans="1:7">
      <c r="A198" s="201"/>
      <c r="B198" s="195"/>
      <c r="C198" s="81" t="s">
        <v>33</v>
      </c>
      <c r="D198" s="45" t="s">
        <v>12</v>
      </c>
      <c r="E198" s="81">
        <v>2</v>
      </c>
      <c r="F198" s="76">
        <v>220</v>
      </c>
      <c r="G198" s="194">
        <f t="shared" si="10"/>
        <v>440</v>
      </c>
    </row>
    <row r="199" ht="19" customHeight="1" spans="1:7">
      <c r="A199" s="201"/>
      <c r="B199" s="195"/>
      <c r="C199" s="81" t="s">
        <v>121</v>
      </c>
      <c r="D199" s="45" t="s">
        <v>12</v>
      </c>
      <c r="E199" s="81">
        <v>1</v>
      </c>
      <c r="F199" s="76">
        <v>50</v>
      </c>
      <c r="G199" s="194">
        <f t="shared" si="10"/>
        <v>50</v>
      </c>
    </row>
    <row r="200" ht="19" customHeight="1" spans="1:7">
      <c r="A200" s="201"/>
      <c r="B200" s="195"/>
      <c r="C200" s="81" t="s">
        <v>22</v>
      </c>
      <c r="D200" s="45" t="s">
        <v>12</v>
      </c>
      <c r="E200" s="81">
        <v>20</v>
      </c>
      <c r="F200" s="76">
        <v>10</v>
      </c>
      <c r="G200" s="194">
        <f t="shared" si="10"/>
        <v>200</v>
      </c>
    </row>
    <row r="201" ht="19" customHeight="1" spans="1:7">
      <c r="A201" s="201"/>
      <c r="B201" s="195"/>
      <c r="C201" s="81" t="s">
        <v>64</v>
      </c>
      <c r="D201" s="45" t="s">
        <v>12</v>
      </c>
      <c r="E201" s="81">
        <v>1</v>
      </c>
      <c r="F201" s="76">
        <v>120</v>
      </c>
      <c r="G201" s="194">
        <f t="shared" si="10"/>
        <v>120</v>
      </c>
    </row>
    <row r="202" ht="19" customHeight="1" spans="1:7">
      <c r="A202" s="201"/>
      <c r="B202" s="195"/>
      <c r="C202" s="81" t="s">
        <v>122</v>
      </c>
      <c r="D202" s="45" t="s">
        <v>12</v>
      </c>
      <c r="E202" s="81">
        <v>6</v>
      </c>
      <c r="F202" s="76">
        <v>10</v>
      </c>
      <c r="G202" s="194">
        <f t="shared" si="10"/>
        <v>60</v>
      </c>
    </row>
    <row r="203" ht="19" customHeight="1" spans="1:7">
      <c r="A203" s="201"/>
      <c r="B203" s="195"/>
      <c r="C203" s="81" t="s">
        <v>111</v>
      </c>
      <c r="D203" s="45" t="s">
        <v>12</v>
      </c>
      <c r="E203" s="81">
        <v>2</v>
      </c>
      <c r="F203" s="76">
        <v>2</v>
      </c>
      <c r="G203" s="194">
        <f t="shared" si="10"/>
        <v>4</v>
      </c>
    </row>
    <row r="204" ht="19" customHeight="1" spans="1:7">
      <c r="A204" s="201"/>
      <c r="B204" s="195"/>
      <c r="C204" s="81" t="s">
        <v>123</v>
      </c>
      <c r="D204" s="45" t="s">
        <v>12</v>
      </c>
      <c r="E204" s="81">
        <v>1</v>
      </c>
      <c r="F204" s="76">
        <v>4</v>
      </c>
      <c r="G204" s="194">
        <f t="shared" si="10"/>
        <v>4</v>
      </c>
    </row>
    <row r="205" ht="19" customHeight="1" spans="1:7">
      <c r="A205" s="201"/>
      <c r="B205" s="195"/>
      <c r="C205" s="81" t="s">
        <v>31</v>
      </c>
      <c r="D205" s="45" t="s">
        <v>12</v>
      </c>
      <c r="E205" s="81">
        <v>3</v>
      </c>
      <c r="F205" s="76">
        <v>100</v>
      </c>
      <c r="G205" s="194">
        <f t="shared" si="10"/>
        <v>300</v>
      </c>
    </row>
    <row r="206" ht="19" customHeight="1" spans="1:7">
      <c r="A206" s="201"/>
      <c r="B206" s="195"/>
      <c r="C206" s="33" t="s">
        <v>76</v>
      </c>
      <c r="D206" s="45" t="s">
        <v>77</v>
      </c>
      <c r="E206" s="62">
        <v>39.95</v>
      </c>
      <c r="F206" s="31">
        <v>65</v>
      </c>
      <c r="G206" s="194">
        <f t="shared" ref="G206:G215" si="11">E206*F206</f>
        <v>2596.75</v>
      </c>
    </row>
    <row r="207" ht="19" customHeight="1" spans="1:7">
      <c r="A207" s="201"/>
      <c r="B207" s="195"/>
      <c r="C207" s="33" t="s">
        <v>76</v>
      </c>
      <c r="D207" s="45" t="s">
        <v>77</v>
      </c>
      <c r="E207" s="62">
        <v>21.25</v>
      </c>
      <c r="F207" s="31">
        <v>65</v>
      </c>
      <c r="G207" s="194">
        <f t="shared" si="11"/>
        <v>1381.25</v>
      </c>
    </row>
    <row r="208" ht="19" customHeight="1" spans="1:7">
      <c r="A208" s="201"/>
      <c r="B208" s="195"/>
      <c r="C208" s="33" t="s">
        <v>95</v>
      </c>
      <c r="D208" s="45" t="s">
        <v>14</v>
      </c>
      <c r="E208" s="33">
        <v>6.77</v>
      </c>
      <c r="F208" s="31">
        <v>80</v>
      </c>
      <c r="G208" s="194">
        <f t="shared" si="11"/>
        <v>541.6</v>
      </c>
    </row>
    <row r="209" ht="19" customHeight="1" spans="1:7">
      <c r="A209" s="201"/>
      <c r="B209" s="195"/>
      <c r="C209" s="33"/>
      <c r="D209" s="45" t="s">
        <v>14</v>
      </c>
      <c r="E209" s="33">
        <v>0.63</v>
      </c>
      <c r="F209" s="31">
        <v>80</v>
      </c>
      <c r="G209" s="194">
        <f t="shared" si="11"/>
        <v>50.4</v>
      </c>
    </row>
    <row r="210" ht="19" customHeight="1" spans="1:7">
      <c r="A210" s="201"/>
      <c r="B210" s="195"/>
      <c r="C210" s="33" t="s">
        <v>78</v>
      </c>
      <c r="D210" s="45" t="s">
        <v>14</v>
      </c>
      <c r="E210" s="33">
        <v>2</v>
      </c>
      <c r="F210" s="31">
        <v>180</v>
      </c>
      <c r="G210" s="194">
        <f t="shared" si="11"/>
        <v>360</v>
      </c>
    </row>
    <row r="211" ht="19" customHeight="1" spans="1:7">
      <c r="A211" s="201"/>
      <c r="B211" s="195"/>
      <c r="C211" s="33"/>
      <c r="D211" s="45" t="s">
        <v>14</v>
      </c>
      <c r="E211" s="33">
        <v>0.96</v>
      </c>
      <c r="F211" s="31">
        <v>180</v>
      </c>
      <c r="G211" s="194">
        <f t="shared" si="11"/>
        <v>172.8</v>
      </c>
    </row>
    <row r="212" ht="19" customHeight="1" spans="1:7">
      <c r="A212" s="201"/>
      <c r="B212" s="195"/>
      <c r="C212" s="33" t="s">
        <v>99</v>
      </c>
      <c r="D212" s="45" t="s">
        <v>14</v>
      </c>
      <c r="E212" s="30">
        <v>18</v>
      </c>
      <c r="F212" s="31">
        <v>70</v>
      </c>
      <c r="G212" s="194">
        <f t="shared" si="11"/>
        <v>1260</v>
      </c>
    </row>
    <row r="213" ht="19" customHeight="1" spans="1:7">
      <c r="A213" s="201"/>
      <c r="B213" s="195"/>
      <c r="C213" s="33" t="s">
        <v>100</v>
      </c>
      <c r="D213" s="45" t="s">
        <v>77</v>
      </c>
      <c r="E213" s="33">
        <v>60.15</v>
      </c>
      <c r="F213" s="31">
        <v>420</v>
      </c>
      <c r="G213" s="194">
        <f t="shared" si="11"/>
        <v>25263</v>
      </c>
    </row>
    <row r="214" ht="19" customHeight="1" spans="1:7">
      <c r="A214" s="201"/>
      <c r="B214" s="196"/>
      <c r="C214" s="33" t="s">
        <v>101</v>
      </c>
      <c r="D214" s="45" t="s">
        <v>77</v>
      </c>
      <c r="E214" s="33">
        <v>16.94</v>
      </c>
      <c r="F214" s="6">
        <v>160</v>
      </c>
      <c r="G214" s="194">
        <f t="shared" si="11"/>
        <v>2710.4</v>
      </c>
    </row>
    <row r="215" ht="19" customHeight="1" spans="1:7">
      <c r="A215" s="201"/>
      <c r="B215" s="196"/>
      <c r="C215" s="81" t="s">
        <v>124</v>
      </c>
      <c r="D215" s="81" t="s">
        <v>38</v>
      </c>
      <c r="E215" s="81">
        <v>1</v>
      </c>
      <c r="F215" s="76">
        <v>1000</v>
      </c>
      <c r="G215" s="194">
        <f t="shared" si="11"/>
        <v>1000</v>
      </c>
    </row>
    <row r="216" ht="19" customHeight="1" spans="1:7">
      <c r="A216" s="201"/>
      <c r="B216" s="197" t="s">
        <v>23</v>
      </c>
      <c r="C216" s="45"/>
      <c r="D216" s="45"/>
      <c r="E216" s="30"/>
      <c r="F216" s="31"/>
      <c r="G216" s="199">
        <f>SUM(G188:G215)</f>
        <v>37904.2</v>
      </c>
    </row>
    <row r="217" ht="19" customHeight="1" spans="1:7">
      <c r="A217" s="201">
        <v>15</v>
      </c>
      <c r="B217" s="201" t="s">
        <v>125</v>
      </c>
      <c r="C217" s="45" t="s">
        <v>42</v>
      </c>
      <c r="D217" s="45" t="s">
        <v>12</v>
      </c>
      <c r="E217" s="30">
        <v>29</v>
      </c>
      <c r="F217" s="31">
        <v>10</v>
      </c>
      <c r="G217" s="194">
        <f>F217*E217</f>
        <v>290</v>
      </c>
    </row>
    <row r="218" ht="19" customHeight="1" spans="1:7">
      <c r="A218" s="201"/>
      <c r="B218" s="197" t="s">
        <v>23</v>
      </c>
      <c r="C218" s="45"/>
      <c r="D218" s="45"/>
      <c r="E218" s="30"/>
      <c r="F218" s="31"/>
      <c r="G218" s="199">
        <f>SUM(G217:G217)</f>
        <v>290</v>
      </c>
    </row>
    <row r="219" ht="19" customHeight="1" spans="1:7">
      <c r="A219" s="201">
        <v>16</v>
      </c>
      <c r="B219" s="201" t="s">
        <v>126</v>
      </c>
      <c r="C219" s="45" t="s">
        <v>32</v>
      </c>
      <c r="D219" s="45" t="s">
        <v>12</v>
      </c>
      <c r="E219" s="30">
        <v>3</v>
      </c>
      <c r="F219" s="31">
        <v>220</v>
      </c>
      <c r="G219" s="194">
        <v>660</v>
      </c>
    </row>
    <row r="220" ht="19" customHeight="1" spans="1:7">
      <c r="A220" s="201"/>
      <c r="B220" s="201"/>
      <c r="C220" s="45" t="s">
        <v>11</v>
      </c>
      <c r="D220" s="45" t="s">
        <v>12</v>
      </c>
      <c r="E220" s="30">
        <v>3</v>
      </c>
      <c r="F220" s="31">
        <v>200</v>
      </c>
      <c r="G220" s="194">
        <v>600</v>
      </c>
    </row>
    <row r="221" ht="19" customHeight="1" spans="1:7">
      <c r="A221" s="201"/>
      <c r="B221" s="201"/>
      <c r="C221" s="45" t="s">
        <v>53</v>
      </c>
      <c r="D221" s="45" t="s">
        <v>12</v>
      </c>
      <c r="E221" s="30">
        <v>12</v>
      </c>
      <c r="F221" s="31">
        <v>20</v>
      </c>
      <c r="G221" s="194">
        <v>240</v>
      </c>
    </row>
    <row r="222" ht="19" customHeight="1" spans="1:12">
      <c r="A222" s="201"/>
      <c r="B222" s="201"/>
      <c r="C222" s="45" t="s">
        <v>127</v>
      </c>
      <c r="D222" s="45" t="s">
        <v>12</v>
      </c>
      <c r="E222" s="30">
        <v>2</v>
      </c>
      <c r="F222" s="31">
        <v>20</v>
      </c>
      <c r="G222" s="194">
        <v>40</v>
      </c>
      <c r="L222" s="179"/>
    </row>
    <row r="223" ht="19" customHeight="1" spans="1:7">
      <c r="A223" s="201"/>
      <c r="B223" s="201"/>
      <c r="C223" s="45" t="s">
        <v>55</v>
      </c>
      <c r="D223" s="45" t="s">
        <v>12</v>
      </c>
      <c r="E223" s="30">
        <v>21</v>
      </c>
      <c r="F223" s="31">
        <v>10</v>
      </c>
      <c r="G223" s="194">
        <v>210</v>
      </c>
    </row>
    <row r="224" ht="19" customHeight="1" spans="1:7">
      <c r="A224" s="201"/>
      <c r="B224" s="201"/>
      <c r="C224" s="45" t="s">
        <v>53</v>
      </c>
      <c r="D224" s="45" t="s">
        <v>12</v>
      </c>
      <c r="E224" s="30">
        <v>1</v>
      </c>
      <c r="F224" s="31">
        <v>20</v>
      </c>
      <c r="G224" s="194">
        <v>20</v>
      </c>
    </row>
    <row r="225" ht="19" customHeight="1" spans="1:7">
      <c r="A225" s="201"/>
      <c r="B225" s="197" t="s">
        <v>23</v>
      </c>
      <c r="C225" s="45"/>
      <c r="D225" s="45"/>
      <c r="E225" s="30"/>
      <c r="F225" s="31"/>
      <c r="G225" s="199">
        <f>SUM(G219:G224)</f>
        <v>1770</v>
      </c>
    </row>
    <row r="226" ht="19" customHeight="1" spans="1:7">
      <c r="A226" s="201">
        <v>17</v>
      </c>
      <c r="B226" s="201" t="s">
        <v>128</v>
      </c>
      <c r="C226" s="45" t="s">
        <v>55</v>
      </c>
      <c r="D226" s="45" t="s">
        <v>12</v>
      </c>
      <c r="E226" s="30">
        <v>24</v>
      </c>
      <c r="F226" s="31">
        <v>10</v>
      </c>
      <c r="G226" s="194">
        <f>E226*F226</f>
        <v>240</v>
      </c>
    </row>
    <row r="227" ht="19" customHeight="1" spans="1:7">
      <c r="A227" s="201"/>
      <c r="B227" s="201"/>
      <c r="C227" s="45" t="s">
        <v>42</v>
      </c>
      <c r="D227" s="45" t="s">
        <v>12</v>
      </c>
      <c r="E227" s="30">
        <v>8</v>
      </c>
      <c r="F227" s="31">
        <v>50</v>
      </c>
      <c r="G227" s="194">
        <f t="shared" ref="G227:G234" si="12">E227*F227</f>
        <v>400</v>
      </c>
    </row>
    <row r="228" ht="19" customHeight="1" spans="1:7">
      <c r="A228" s="201"/>
      <c r="B228" s="201"/>
      <c r="C228" s="45" t="s">
        <v>53</v>
      </c>
      <c r="D228" s="45" t="s">
        <v>12</v>
      </c>
      <c r="E228" s="30">
        <v>25</v>
      </c>
      <c r="F228" s="31">
        <v>20</v>
      </c>
      <c r="G228" s="194">
        <f t="shared" si="12"/>
        <v>500</v>
      </c>
    </row>
    <row r="229" ht="19" customHeight="1" spans="1:7">
      <c r="A229" s="201"/>
      <c r="B229" s="201"/>
      <c r="C229" s="45" t="s">
        <v>129</v>
      </c>
      <c r="D229" s="45" t="s">
        <v>14</v>
      </c>
      <c r="E229" s="30">
        <f>2*3*1.2</f>
        <v>7.2</v>
      </c>
      <c r="F229" s="31">
        <v>90</v>
      </c>
      <c r="G229" s="194">
        <f t="shared" si="12"/>
        <v>648</v>
      </c>
    </row>
    <row r="230" ht="19" customHeight="1" spans="1:7">
      <c r="A230" s="201"/>
      <c r="B230" s="201"/>
      <c r="C230" s="45" t="s">
        <v>117</v>
      </c>
      <c r="D230" s="45" t="s">
        <v>12</v>
      </c>
      <c r="E230" s="30">
        <v>18</v>
      </c>
      <c r="F230" s="31">
        <v>10</v>
      </c>
      <c r="G230" s="194">
        <f t="shared" si="12"/>
        <v>180</v>
      </c>
    </row>
    <row r="231" ht="19" customHeight="1" spans="1:7">
      <c r="A231" s="201"/>
      <c r="B231" s="201"/>
      <c r="C231" s="45" t="s">
        <v>83</v>
      </c>
      <c r="D231" s="45" t="s">
        <v>12</v>
      </c>
      <c r="E231" s="30">
        <v>14</v>
      </c>
      <c r="F231" s="31">
        <v>100</v>
      </c>
      <c r="G231" s="194">
        <f t="shared" si="12"/>
        <v>1400</v>
      </c>
    </row>
    <row r="232" ht="19" customHeight="1" spans="1:7">
      <c r="A232" s="201"/>
      <c r="B232" s="201"/>
      <c r="C232" s="45" t="s">
        <v>40</v>
      </c>
      <c r="D232" s="45" t="s">
        <v>12</v>
      </c>
      <c r="E232" s="30">
        <v>5</v>
      </c>
      <c r="F232" s="31">
        <v>90</v>
      </c>
      <c r="G232" s="194">
        <f t="shared" si="12"/>
        <v>450</v>
      </c>
    </row>
    <row r="233" ht="19" customHeight="1" spans="1:7">
      <c r="A233" s="201"/>
      <c r="B233" s="201"/>
      <c r="C233" s="45" t="s">
        <v>33</v>
      </c>
      <c r="D233" s="45" t="s">
        <v>12</v>
      </c>
      <c r="E233" s="30">
        <v>1</v>
      </c>
      <c r="F233" s="31">
        <v>220</v>
      </c>
      <c r="G233" s="194">
        <f t="shared" si="12"/>
        <v>220</v>
      </c>
    </row>
    <row r="234" ht="19" customHeight="1" spans="1:7">
      <c r="A234" s="201"/>
      <c r="B234" s="201"/>
      <c r="C234" s="45" t="s">
        <v>130</v>
      </c>
      <c r="D234" s="45" t="s">
        <v>12</v>
      </c>
      <c r="E234" s="30">
        <v>15</v>
      </c>
      <c r="F234" s="31">
        <v>5</v>
      </c>
      <c r="G234" s="194">
        <f t="shared" si="12"/>
        <v>75</v>
      </c>
    </row>
    <row r="235" s="179" customFormat="1" ht="19" customHeight="1" spans="1:7">
      <c r="A235" s="201"/>
      <c r="B235" s="197" t="s">
        <v>23</v>
      </c>
      <c r="C235" s="60"/>
      <c r="D235" s="60"/>
      <c r="E235" s="198"/>
      <c r="F235" s="38"/>
      <c r="G235" s="199">
        <f>SUM(G226:G234)</f>
        <v>4113</v>
      </c>
    </row>
    <row r="236" ht="19" customHeight="1" spans="1:7">
      <c r="A236" s="201">
        <v>18</v>
      </c>
      <c r="B236" s="192" t="s">
        <v>131</v>
      </c>
      <c r="C236" s="45" t="s">
        <v>63</v>
      </c>
      <c r="D236" s="45" t="s">
        <v>12</v>
      </c>
      <c r="E236" s="30">
        <v>28</v>
      </c>
      <c r="F236" s="31">
        <v>20</v>
      </c>
      <c r="G236" s="194">
        <f>F236*E236</f>
        <v>560</v>
      </c>
    </row>
    <row r="237" ht="19" customHeight="1" spans="1:7">
      <c r="A237" s="201"/>
      <c r="B237" s="195"/>
      <c r="C237" s="45" t="s">
        <v>72</v>
      </c>
      <c r="D237" s="45" t="s">
        <v>12</v>
      </c>
      <c r="E237" s="30">
        <v>18</v>
      </c>
      <c r="F237" s="31">
        <v>10</v>
      </c>
      <c r="G237" s="194">
        <f t="shared" ref="G237:G281" si="13">F237*E237</f>
        <v>180</v>
      </c>
    </row>
    <row r="238" ht="19" customHeight="1" spans="1:7">
      <c r="A238" s="201"/>
      <c r="B238" s="195"/>
      <c r="C238" s="45" t="s">
        <v>18</v>
      </c>
      <c r="D238" s="45" t="s">
        <v>12</v>
      </c>
      <c r="E238" s="30">
        <v>7</v>
      </c>
      <c r="F238" s="31">
        <v>120</v>
      </c>
      <c r="G238" s="194">
        <f t="shared" si="13"/>
        <v>840</v>
      </c>
    </row>
    <row r="239" ht="19" customHeight="1" spans="1:7">
      <c r="A239" s="201"/>
      <c r="B239" s="195"/>
      <c r="C239" s="45" t="s">
        <v>55</v>
      </c>
      <c r="D239" s="45" t="s">
        <v>12</v>
      </c>
      <c r="E239" s="30">
        <f>20+83</f>
        <v>103</v>
      </c>
      <c r="F239" s="31">
        <v>10</v>
      </c>
      <c r="G239" s="194">
        <f t="shared" si="13"/>
        <v>1030</v>
      </c>
    </row>
    <row r="240" ht="19" customHeight="1" spans="1:7">
      <c r="A240" s="201"/>
      <c r="B240" s="195"/>
      <c r="C240" s="45" t="s">
        <v>130</v>
      </c>
      <c r="D240" s="45" t="s">
        <v>12</v>
      </c>
      <c r="E240" s="30">
        <f>10+9</f>
        <v>19</v>
      </c>
      <c r="F240" s="31">
        <v>5</v>
      </c>
      <c r="G240" s="194">
        <f t="shared" si="13"/>
        <v>95</v>
      </c>
    </row>
    <row r="241" ht="19" customHeight="1" spans="1:7">
      <c r="A241" s="201"/>
      <c r="B241" s="195"/>
      <c r="C241" s="45" t="s">
        <v>132</v>
      </c>
      <c r="D241" s="45" t="s">
        <v>12</v>
      </c>
      <c r="E241" s="30">
        <v>9</v>
      </c>
      <c r="F241" s="31">
        <v>10</v>
      </c>
      <c r="G241" s="194">
        <f t="shared" si="13"/>
        <v>90</v>
      </c>
    </row>
    <row r="242" ht="19" customHeight="1" spans="1:7">
      <c r="A242" s="201"/>
      <c r="B242" s="195"/>
      <c r="C242" s="45" t="s">
        <v>49</v>
      </c>
      <c r="D242" s="45" t="s">
        <v>12</v>
      </c>
      <c r="E242" s="30">
        <v>1</v>
      </c>
      <c r="F242" s="31">
        <v>20</v>
      </c>
      <c r="G242" s="194">
        <f t="shared" si="13"/>
        <v>20</v>
      </c>
    </row>
    <row r="243" ht="19" customHeight="1" spans="1:7">
      <c r="A243" s="201"/>
      <c r="B243" s="195"/>
      <c r="C243" s="45" t="s">
        <v>83</v>
      </c>
      <c r="D243" s="45" t="s">
        <v>12</v>
      </c>
      <c r="E243" s="30">
        <v>7</v>
      </c>
      <c r="F243" s="31">
        <v>100</v>
      </c>
      <c r="G243" s="194">
        <f t="shared" si="13"/>
        <v>700</v>
      </c>
    </row>
    <row r="244" ht="19" customHeight="1" spans="1:7">
      <c r="A244" s="201"/>
      <c r="B244" s="195"/>
      <c r="C244" s="45" t="s">
        <v>133</v>
      </c>
      <c r="D244" s="45" t="s">
        <v>12</v>
      </c>
      <c r="E244" s="30">
        <v>1</v>
      </c>
      <c r="F244" s="31">
        <v>10</v>
      </c>
      <c r="G244" s="194">
        <f t="shared" si="13"/>
        <v>10</v>
      </c>
    </row>
    <row r="245" ht="19" customHeight="1" spans="1:7">
      <c r="A245" s="201"/>
      <c r="B245" s="195"/>
      <c r="C245" s="45" t="s">
        <v>64</v>
      </c>
      <c r="D245" s="45" t="s">
        <v>12</v>
      </c>
      <c r="E245" s="30">
        <v>1</v>
      </c>
      <c r="F245" s="31">
        <v>120</v>
      </c>
      <c r="G245" s="194">
        <f t="shared" si="13"/>
        <v>120</v>
      </c>
    </row>
    <row r="246" ht="19" customHeight="1" spans="1:7">
      <c r="A246" s="201"/>
      <c r="B246" s="195"/>
      <c r="C246" s="45" t="s">
        <v>134</v>
      </c>
      <c r="D246" s="45" t="s">
        <v>12</v>
      </c>
      <c r="E246" s="30">
        <v>1</v>
      </c>
      <c r="F246" s="31">
        <v>200</v>
      </c>
      <c r="G246" s="194">
        <f t="shared" si="13"/>
        <v>200</v>
      </c>
    </row>
    <row r="247" ht="19" customHeight="1" spans="1:7">
      <c r="A247" s="201"/>
      <c r="B247" s="195"/>
      <c r="C247" s="45" t="s">
        <v>127</v>
      </c>
      <c r="D247" s="45" t="s">
        <v>12</v>
      </c>
      <c r="E247" s="30">
        <v>5</v>
      </c>
      <c r="F247" s="31">
        <v>20</v>
      </c>
      <c r="G247" s="194">
        <f t="shared" si="13"/>
        <v>100</v>
      </c>
    </row>
    <row r="248" ht="19" customHeight="1" spans="1:7">
      <c r="A248" s="201"/>
      <c r="B248" s="195"/>
      <c r="C248" s="45" t="s">
        <v>40</v>
      </c>
      <c r="D248" s="45" t="s">
        <v>12</v>
      </c>
      <c r="E248" s="30">
        <v>1</v>
      </c>
      <c r="F248" s="31">
        <v>90</v>
      </c>
      <c r="G248" s="194">
        <f t="shared" si="13"/>
        <v>90</v>
      </c>
    </row>
    <row r="249" ht="19" customHeight="1" spans="1:7">
      <c r="A249" s="201"/>
      <c r="B249" s="195"/>
      <c r="C249" s="45" t="s">
        <v>33</v>
      </c>
      <c r="D249" s="45" t="s">
        <v>12</v>
      </c>
      <c r="E249" s="30">
        <v>3</v>
      </c>
      <c r="F249" s="31">
        <v>220</v>
      </c>
      <c r="G249" s="194">
        <f t="shared" si="13"/>
        <v>660</v>
      </c>
    </row>
    <row r="250" ht="19" customHeight="1" spans="1:7">
      <c r="A250" s="201"/>
      <c r="B250" s="195"/>
      <c r="C250" s="45" t="s">
        <v>25</v>
      </c>
      <c r="D250" s="45" t="s">
        <v>12</v>
      </c>
      <c r="E250" s="30">
        <v>1</v>
      </c>
      <c r="F250" s="31">
        <v>20</v>
      </c>
      <c r="G250" s="194">
        <f t="shared" si="13"/>
        <v>20</v>
      </c>
    </row>
    <row r="251" ht="19" customHeight="1" spans="1:7">
      <c r="A251" s="201"/>
      <c r="B251" s="195"/>
      <c r="C251" s="45" t="s">
        <v>135</v>
      </c>
      <c r="D251" s="45" t="s">
        <v>12</v>
      </c>
      <c r="E251" s="30">
        <v>1</v>
      </c>
      <c r="F251" s="31">
        <v>20</v>
      </c>
      <c r="G251" s="194">
        <f t="shared" si="13"/>
        <v>20</v>
      </c>
    </row>
    <row r="252" ht="19" customHeight="1" spans="1:7">
      <c r="A252" s="201"/>
      <c r="B252" s="195"/>
      <c r="C252" s="45" t="s">
        <v>66</v>
      </c>
      <c r="D252" s="45" t="s">
        <v>12</v>
      </c>
      <c r="E252" s="30">
        <v>6</v>
      </c>
      <c r="F252" s="31">
        <v>100</v>
      </c>
      <c r="G252" s="194">
        <f t="shared" si="13"/>
        <v>600</v>
      </c>
    </row>
    <row r="253" ht="19" customHeight="1" spans="1:7">
      <c r="A253" s="201"/>
      <c r="B253" s="195"/>
      <c r="C253" s="45" t="s">
        <v>67</v>
      </c>
      <c r="D253" s="45" t="s">
        <v>12</v>
      </c>
      <c r="E253" s="30">
        <v>1</v>
      </c>
      <c r="F253" s="31">
        <v>20</v>
      </c>
      <c r="G253" s="194">
        <f t="shared" si="13"/>
        <v>20</v>
      </c>
    </row>
    <row r="254" ht="19" customHeight="1" spans="1:7">
      <c r="A254" s="201"/>
      <c r="B254" s="195"/>
      <c r="C254" s="45" t="s">
        <v>68</v>
      </c>
      <c r="D254" s="45" t="s">
        <v>12</v>
      </c>
      <c r="E254" s="30">
        <v>1</v>
      </c>
      <c r="F254" s="31">
        <v>200</v>
      </c>
      <c r="G254" s="194">
        <f t="shared" si="13"/>
        <v>200</v>
      </c>
    </row>
    <row r="255" ht="19" customHeight="1" spans="1:7">
      <c r="A255" s="201"/>
      <c r="B255" s="195"/>
      <c r="C255" s="45" t="s">
        <v>136</v>
      </c>
      <c r="D255" s="45" t="s">
        <v>12</v>
      </c>
      <c r="E255" s="30">
        <v>4</v>
      </c>
      <c r="F255" s="31">
        <v>20</v>
      </c>
      <c r="G255" s="194">
        <f t="shared" si="13"/>
        <v>80</v>
      </c>
    </row>
    <row r="256" ht="19" customHeight="1" spans="1:7">
      <c r="A256" s="201"/>
      <c r="B256" s="195"/>
      <c r="C256" s="45" t="s">
        <v>89</v>
      </c>
      <c r="D256" s="45" t="s">
        <v>12</v>
      </c>
      <c r="E256" s="30">
        <v>3</v>
      </c>
      <c r="F256" s="31">
        <v>200</v>
      </c>
      <c r="G256" s="194">
        <f t="shared" si="13"/>
        <v>600</v>
      </c>
    </row>
    <row r="257" ht="19" customHeight="1" spans="1:7">
      <c r="A257" s="201"/>
      <c r="B257" s="195"/>
      <c r="C257" s="45" t="s">
        <v>137</v>
      </c>
      <c r="D257" s="45" t="s">
        <v>12</v>
      </c>
      <c r="E257" s="30">
        <v>3</v>
      </c>
      <c r="F257" s="31">
        <v>20</v>
      </c>
      <c r="G257" s="194">
        <f t="shared" si="13"/>
        <v>60</v>
      </c>
    </row>
    <row r="258" ht="19" customHeight="1" spans="1:7">
      <c r="A258" s="201"/>
      <c r="B258" s="195"/>
      <c r="C258" s="45" t="s">
        <v>37</v>
      </c>
      <c r="D258" s="45" t="s">
        <v>38</v>
      </c>
      <c r="E258" s="30">
        <v>1</v>
      </c>
      <c r="F258" s="31">
        <v>1000</v>
      </c>
      <c r="G258" s="194">
        <f t="shared" si="13"/>
        <v>1000</v>
      </c>
    </row>
    <row r="259" ht="19" customHeight="1" spans="1:7">
      <c r="A259" s="201"/>
      <c r="B259" s="195"/>
      <c r="C259" s="45" t="s">
        <v>138</v>
      </c>
      <c r="D259" s="45" t="s">
        <v>38</v>
      </c>
      <c r="E259" s="30">
        <v>1</v>
      </c>
      <c r="F259" s="31">
        <v>1000</v>
      </c>
      <c r="G259" s="194">
        <f t="shared" si="13"/>
        <v>1000</v>
      </c>
    </row>
    <row r="260" ht="19" customHeight="1" spans="1:7">
      <c r="A260" s="201"/>
      <c r="B260" s="195"/>
      <c r="C260" s="33" t="s">
        <v>76</v>
      </c>
      <c r="D260" s="45" t="s">
        <v>77</v>
      </c>
      <c r="E260" s="33">
        <v>6.89</v>
      </c>
      <c r="F260" s="31">
        <v>65</v>
      </c>
      <c r="G260" s="194">
        <f t="shared" si="13"/>
        <v>447.85</v>
      </c>
    </row>
    <row r="261" ht="19" customHeight="1" spans="1:7">
      <c r="A261" s="201"/>
      <c r="B261" s="195"/>
      <c r="C261" s="33"/>
      <c r="D261" s="45" t="s">
        <v>77</v>
      </c>
      <c r="E261" s="33">
        <v>2.52</v>
      </c>
      <c r="F261" s="31">
        <v>65</v>
      </c>
      <c r="G261" s="194">
        <f t="shared" si="13"/>
        <v>163.8</v>
      </c>
    </row>
    <row r="262" ht="19" customHeight="1" spans="1:7">
      <c r="A262" s="201"/>
      <c r="B262" s="195"/>
      <c r="C262" s="33"/>
      <c r="D262" s="45" t="s">
        <v>77</v>
      </c>
      <c r="E262" s="33">
        <v>1.04</v>
      </c>
      <c r="F262" s="31">
        <v>65</v>
      </c>
      <c r="G262" s="194">
        <f t="shared" si="13"/>
        <v>67.6</v>
      </c>
    </row>
    <row r="263" ht="19" customHeight="1" spans="1:7">
      <c r="A263" s="201"/>
      <c r="B263" s="195"/>
      <c r="C263" s="33"/>
      <c r="D263" s="45" t="s">
        <v>77</v>
      </c>
      <c r="E263" s="33">
        <v>5.09</v>
      </c>
      <c r="F263" s="31">
        <v>65</v>
      </c>
      <c r="G263" s="194">
        <f t="shared" si="13"/>
        <v>330.85</v>
      </c>
    </row>
    <row r="264" ht="19" customHeight="1" spans="1:7">
      <c r="A264" s="201"/>
      <c r="B264" s="195"/>
      <c r="C264" s="33"/>
      <c r="D264" s="45" t="s">
        <v>77</v>
      </c>
      <c r="E264" s="33">
        <v>81.9</v>
      </c>
      <c r="F264" s="31">
        <v>65</v>
      </c>
      <c r="G264" s="194">
        <f t="shared" si="13"/>
        <v>5323.5</v>
      </c>
    </row>
    <row r="265" ht="19" customHeight="1" spans="1:7">
      <c r="A265" s="201"/>
      <c r="B265" s="195"/>
      <c r="C265" s="33" t="s">
        <v>95</v>
      </c>
      <c r="D265" s="45" t="s">
        <v>14</v>
      </c>
      <c r="E265" s="33">
        <v>5.4</v>
      </c>
      <c r="F265" s="31">
        <v>80</v>
      </c>
      <c r="G265" s="194">
        <f t="shared" si="13"/>
        <v>432</v>
      </c>
    </row>
    <row r="266" ht="19" customHeight="1" spans="1:7">
      <c r="A266" s="201"/>
      <c r="B266" s="195"/>
      <c r="C266" s="33" t="s">
        <v>139</v>
      </c>
      <c r="D266" s="45" t="s">
        <v>14</v>
      </c>
      <c r="E266" s="33">
        <v>0.76</v>
      </c>
      <c r="F266" s="31">
        <v>320</v>
      </c>
      <c r="G266" s="194">
        <f t="shared" si="13"/>
        <v>243.2</v>
      </c>
    </row>
    <row r="267" ht="19" customHeight="1" spans="1:7">
      <c r="A267" s="201"/>
      <c r="B267" s="195"/>
      <c r="C267" s="33"/>
      <c r="D267" s="45" t="s">
        <v>14</v>
      </c>
      <c r="E267" s="33">
        <v>0.56</v>
      </c>
      <c r="F267" s="31">
        <v>320</v>
      </c>
      <c r="G267" s="194">
        <f t="shared" si="13"/>
        <v>179.2</v>
      </c>
    </row>
    <row r="268" ht="19" customHeight="1" spans="1:7">
      <c r="A268" s="201"/>
      <c r="B268" s="195"/>
      <c r="C268" s="33"/>
      <c r="D268" s="45" t="s">
        <v>14</v>
      </c>
      <c r="E268" s="33">
        <v>0.2</v>
      </c>
      <c r="F268" s="31">
        <v>320</v>
      </c>
      <c r="G268" s="194">
        <f t="shared" si="13"/>
        <v>64</v>
      </c>
    </row>
    <row r="269" ht="19" customHeight="1" spans="1:7">
      <c r="A269" s="201"/>
      <c r="B269" s="195"/>
      <c r="C269" s="33" t="s">
        <v>140</v>
      </c>
      <c r="D269" s="45" t="s">
        <v>14</v>
      </c>
      <c r="E269" s="33">
        <v>1.8</v>
      </c>
      <c r="F269" s="31">
        <v>180</v>
      </c>
      <c r="G269" s="194">
        <f t="shared" si="13"/>
        <v>324</v>
      </c>
    </row>
    <row r="270" ht="19" customHeight="1" spans="1:7">
      <c r="A270" s="201"/>
      <c r="B270" s="195"/>
      <c r="C270" s="33" t="s">
        <v>141</v>
      </c>
      <c r="D270" s="45" t="s">
        <v>77</v>
      </c>
      <c r="E270" s="33">
        <v>5.59</v>
      </c>
      <c r="F270" s="31">
        <v>100</v>
      </c>
      <c r="G270" s="194">
        <f t="shared" si="13"/>
        <v>559</v>
      </c>
    </row>
    <row r="271" ht="19" customHeight="1" spans="1:7">
      <c r="A271" s="201"/>
      <c r="B271" s="195"/>
      <c r="C271" s="33"/>
      <c r="D271" s="45" t="s">
        <v>77</v>
      </c>
      <c r="E271" s="33">
        <v>5.4</v>
      </c>
      <c r="F271" s="31">
        <v>100</v>
      </c>
      <c r="G271" s="194">
        <f t="shared" si="13"/>
        <v>540</v>
      </c>
    </row>
    <row r="272" ht="19" customHeight="1" spans="1:7">
      <c r="A272" s="201"/>
      <c r="B272" s="195"/>
      <c r="C272" s="33"/>
      <c r="D272" s="45" t="s">
        <v>77</v>
      </c>
      <c r="E272" s="33">
        <v>8.8</v>
      </c>
      <c r="F272" s="31">
        <v>100</v>
      </c>
      <c r="G272" s="194">
        <f t="shared" si="13"/>
        <v>880</v>
      </c>
    </row>
    <row r="273" ht="19" customHeight="1" spans="1:7">
      <c r="A273" s="201"/>
      <c r="B273" s="195"/>
      <c r="C273" s="33"/>
      <c r="D273" s="45" t="s">
        <v>77</v>
      </c>
      <c r="E273" s="33">
        <v>1.8</v>
      </c>
      <c r="F273" s="31">
        <v>100</v>
      </c>
      <c r="G273" s="194">
        <f t="shared" si="13"/>
        <v>180</v>
      </c>
    </row>
    <row r="274" ht="19" customHeight="1" spans="1:7">
      <c r="A274" s="201"/>
      <c r="B274" s="195"/>
      <c r="C274" s="33"/>
      <c r="D274" s="45" t="s">
        <v>77</v>
      </c>
      <c r="E274" s="33">
        <v>1.56</v>
      </c>
      <c r="F274" s="31">
        <v>100</v>
      </c>
      <c r="G274" s="194">
        <f t="shared" si="13"/>
        <v>156</v>
      </c>
    </row>
    <row r="275" ht="19" customHeight="1" spans="1:7">
      <c r="A275" s="201"/>
      <c r="B275" s="195"/>
      <c r="C275" s="33" t="s">
        <v>142</v>
      </c>
      <c r="D275" s="45" t="s">
        <v>14</v>
      </c>
      <c r="E275" s="33">
        <v>2</v>
      </c>
      <c r="F275" s="31">
        <v>340</v>
      </c>
      <c r="G275" s="194">
        <f t="shared" si="13"/>
        <v>680</v>
      </c>
    </row>
    <row r="276" ht="15" customHeight="1" spans="1:7">
      <c r="A276" s="201"/>
      <c r="B276" s="195"/>
      <c r="C276" s="33" t="s">
        <v>143</v>
      </c>
      <c r="D276" s="45" t="s">
        <v>14</v>
      </c>
      <c r="E276" s="33">
        <v>0.86</v>
      </c>
      <c r="F276" s="31">
        <v>180</v>
      </c>
      <c r="G276" s="194">
        <f t="shared" si="13"/>
        <v>154.8</v>
      </c>
    </row>
    <row r="277" ht="15" customHeight="1" spans="1:7">
      <c r="A277" s="201"/>
      <c r="B277" s="195"/>
      <c r="C277" s="33"/>
      <c r="D277" s="45" t="s">
        <v>14</v>
      </c>
      <c r="E277" s="33">
        <v>0.21</v>
      </c>
      <c r="F277" s="31">
        <v>180</v>
      </c>
      <c r="G277" s="194">
        <f t="shared" si="13"/>
        <v>37.8</v>
      </c>
    </row>
    <row r="278" ht="15" customHeight="1" spans="1:7">
      <c r="A278" s="201"/>
      <c r="B278" s="195"/>
      <c r="C278" s="33"/>
      <c r="D278" s="45" t="s">
        <v>14</v>
      </c>
      <c r="E278" s="33">
        <v>1.3</v>
      </c>
      <c r="F278" s="31">
        <v>180</v>
      </c>
      <c r="G278" s="194">
        <f t="shared" si="13"/>
        <v>234</v>
      </c>
    </row>
    <row r="279" ht="15" customHeight="1" spans="1:7">
      <c r="A279" s="201"/>
      <c r="B279" s="195"/>
      <c r="C279" s="204" t="s">
        <v>144</v>
      </c>
      <c r="D279" s="45" t="s">
        <v>145</v>
      </c>
      <c r="E279" s="30">
        <v>1</v>
      </c>
      <c r="F279" s="31">
        <v>400</v>
      </c>
      <c r="G279" s="194">
        <f t="shared" si="13"/>
        <v>400</v>
      </c>
    </row>
    <row r="280" ht="15" customHeight="1" spans="1:7">
      <c r="A280" s="201"/>
      <c r="B280" s="195"/>
      <c r="C280" s="33" t="s">
        <v>99</v>
      </c>
      <c r="D280" s="45" t="s">
        <v>14</v>
      </c>
      <c r="E280" s="33">
        <v>14.56</v>
      </c>
      <c r="F280" s="31">
        <v>70</v>
      </c>
      <c r="G280" s="194">
        <f t="shared" si="13"/>
        <v>1019.2</v>
      </c>
    </row>
    <row r="281" ht="15" customHeight="1" spans="1:7">
      <c r="A281" s="201"/>
      <c r="B281" s="196"/>
      <c r="C281" s="33" t="s">
        <v>146</v>
      </c>
      <c r="D281" s="45" t="s">
        <v>77</v>
      </c>
      <c r="E281" s="33">
        <v>239.63</v>
      </c>
      <c r="F281" s="31">
        <v>820</v>
      </c>
      <c r="G281" s="194">
        <f t="shared" si="13"/>
        <v>196496.6</v>
      </c>
    </row>
    <row r="282" ht="15" customHeight="1" spans="1:7">
      <c r="A282" s="201"/>
      <c r="B282" s="197" t="s">
        <v>23</v>
      </c>
      <c r="C282" s="45"/>
      <c r="D282" s="45"/>
      <c r="E282" s="30"/>
      <c r="F282" s="31"/>
      <c r="G282" s="199">
        <f>SUM(G236:G281)</f>
        <v>217208.4</v>
      </c>
    </row>
    <row r="283" ht="19" customHeight="1" spans="1:7">
      <c r="A283" s="201">
        <v>19</v>
      </c>
      <c r="B283" s="205" t="s">
        <v>147</v>
      </c>
      <c r="C283" s="45" t="s">
        <v>75</v>
      </c>
      <c r="D283" s="45" t="s">
        <v>17</v>
      </c>
      <c r="E283" s="30">
        <v>1</v>
      </c>
      <c r="F283" s="31">
        <v>4500</v>
      </c>
      <c r="G283" s="194">
        <f t="shared" ref="G283:G288" si="14">E283*F283</f>
        <v>4500</v>
      </c>
    </row>
    <row r="284" ht="19" customHeight="1" spans="1:7">
      <c r="A284" s="201"/>
      <c r="B284" s="205"/>
      <c r="C284" s="45" t="s">
        <v>16</v>
      </c>
      <c r="D284" s="45" t="s">
        <v>17</v>
      </c>
      <c r="E284" s="30">
        <v>1</v>
      </c>
      <c r="F284" s="31">
        <v>3000</v>
      </c>
      <c r="G284" s="194">
        <f t="shared" si="14"/>
        <v>3000</v>
      </c>
    </row>
    <row r="285" s="179" customFormat="1" ht="19" customHeight="1" spans="1:7">
      <c r="A285" s="201"/>
      <c r="B285" s="205"/>
      <c r="C285" s="45" t="s">
        <v>70</v>
      </c>
      <c r="D285" s="45" t="s">
        <v>71</v>
      </c>
      <c r="E285" s="30">
        <v>12</v>
      </c>
      <c r="F285" s="31">
        <v>160</v>
      </c>
      <c r="G285" s="194">
        <f t="shared" si="14"/>
        <v>1920</v>
      </c>
    </row>
    <row r="286" s="179" customFormat="1" ht="19" customHeight="1" spans="1:7">
      <c r="A286" s="201"/>
      <c r="B286" s="205"/>
      <c r="C286" s="81" t="s">
        <v>31</v>
      </c>
      <c r="D286" s="45" t="s">
        <v>12</v>
      </c>
      <c r="E286" s="81">
        <v>5</v>
      </c>
      <c r="F286" s="76">
        <v>100</v>
      </c>
      <c r="G286" s="194">
        <f t="shared" si="14"/>
        <v>500</v>
      </c>
    </row>
    <row r="287" s="179" customFormat="1" ht="19" customHeight="1" spans="1:7">
      <c r="A287" s="201"/>
      <c r="B287" s="205"/>
      <c r="C287" s="81" t="s">
        <v>74</v>
      </c>
      <c r="D287" s="45" t="s">
        <v>12</v>
      </c>
      <c r="E287" s="81">
        <v>8</v>
      </c>
      <c r="F287" s="76">
        <v>50</v>
      </c>
      <c r="G287" s="194">
        <f t="shared" si="14"/>
        <v>400</v>
      </c>
    </row>
    <row r="288" s="179" customFormat="1" ht="19" customHeight="1" spans="1:7">
      <c r="A288" s="201"/>
      <c r="B288" s="205"/>
      <c r="C288" s="81" t="s">
        <v>123</v>
      </c>
      <c r="D288" s="45" t="s">
        <v>12</v>
      </c>
      <c r="E288" s="81">
        <v>3</v>
      </c>
      <c r="F288" s="76">
        <v>4</v>
      </c>
      <c r="G288" s="194">
        <f t="shared" si="14"/>
        <v>12</v>
      </c>
    </row>
    <row r="289" s="179" customFormat="1" ht="19" customHeight="1" spans="1:7">
      <c r="A289" s="201"/>
      <c r="B289" s="205"/>
      <c r="C289" s="45" t="s">
        <v>42</v>
      </c>
      <c r="D289" s="45" t="s">
        <v>12</v>
      </c>
      <c r="E289" s="30">
        <v>10</v>
      </c>
      <c r="F289" s="31">
        <v>50</v>
      </c>
      <c r="G289" s="194">
        <f t="shared" ref="G289:G317" si="15">E289*F289</f>
        <v>500</v>
      </c>
    </row>
    <row r="290" s="179" customFormat="1" ht="19" customHeight="1" spans="1:7">
      <c r="A290" s="201"/>
      <c r="B290" s="205"/>
      <c r="C290" s="45" t="s">
        <v>11</v>
      </c>
      <c r="D290" s="45" t="s">
        <v>12</v>
      </c>
      <c r="E290" s="30">
        <v>1</v>
      </c>
      <c r="F290" s="31">
        <v>200</v>
      </c>
      <c r="G290" s="194">
        <f t="shared" si="15"/>
        <v>200</v>
      </c>
    </row>
    <row r="291" s="179" customFormat="1" ht="19" customHeight="1" spans="1:7">
      <c r="A291" s="201"/>
      <c r="B291" s="205"/>
      <c r="C291" s="45" t="s">
        <v>19</v>
      </c>
      <c r="D291" s="45" t="s">
        <v>12</v>
      </c>
      <c r="E291" s="30">
        <v>12</v>
      </c>
      <c r="F291" s="31">
        <v>20</v>
      </c>
      <c r="G291" s="194">
        <f t="shared" si="15"/>
        <v>240</v>
      </c>
    </row>
    <row r="292" s="179" customFormat="1" ht="19" customHeight="1" spans="1:7">
      <c r="A292" s="201"/>
      <c r="B292" s="205"/>
      <c r="C292" s="45" t="s">
        <v>148</v>
      </c>
      <c r="D292" s="45" t="s">
        <v>12</v>
      </c>
      <c r="E292" s="30">
        <v>6</v>
      </c>
      <c r="F292" s="31">
        <v>50</v>
      </c>
      <c r="G292" s="194">
        <f t="shared" si="15"/>
        <v>300</v>
      </c>
    </row>
    <row r="293" s="179" customFormat="1" ht="19" customHeight="1" spans="1:7">
      <c r="A293" s="201"/>
      <c r="B293" s="205"/>
      <c r="C293" s="45" t="s">
        <v>149</v>
      </c>
      <c r="D293" s="45" t="s">
        <v>12</v>
      </c>
      <c r="E293" s="30">
        <v>26</v>
      </c>
      <c r="F293" s="31">
        <v>5</v>
      </c>
      <c r="G293" s="194">
        <f t="shared" si="15"/>
        <v>130</v>
      </c>
    </row>
    <row r="294" s="179" customFormat="1" ht="19" customHeight="1" spans="1:7">
      <c r="A294" s="201"/>
      <c r="B294" s="205"/>
      <c r="C294" s="45" t="s">
        <v>36</v>
      </c>
      <c r="D294" s="45" t="s">
        <v>12</v>
      </c>
      <c r="E294" s="30">
        <v>5</v>
      </c>
      <c r="F294" s="31">
        <v>70</v>
      </c>
      <c r="G294" s="194">
        <f t="shared" si="15"/>
        <v>350</v>
      </c>
    </row>
    <row r="295" s="179" customFormat="1" ht="19" customHeight="1" spans="1:7">
      <c r="A295" s="201"/>
      <c r="B295" s="205"/>
      <c r="C295" s="45" t="s">
        <v>68</v>
      </c>
      <c r="D295" s="45" t="s">
        <v>12</v>
      </c>
      <c r="E295" s="30">
        <v>2</v>
      </c>
      <c r="F295" s="31">
        <v>200</v>
      </c>
      <c r="G295" s="194">
        <f t="shared" si="15"/>
        <v>400</v>
      </c>
    </row>
    <row r="296" s="179" customFormat="1" ht="19" customHeight="1" spans="1:7">
      <c r="A296" s="201"/>
      <c r="B296" s="205"/>
      <c r="C296" s="45" t="s">
        <v>150</v>
      </c>
      <c r="D296" s="45" t="s">
        <v>12</v>
      </c>
      <c r="E296" s="30">
        <v>49</v>
      </c>
      <c r="F296" s="31">
        <v>100</v>
      </c>
      <c r="G296" s="194">
        <f t="shared" si="15"/>
        <v>4900</v>
      </c>
    </row>
    <row r="297" s="179" customFormat="1" ht="19" customHeight="1" spans="1:7">
      <c r="A297" s="201"/>
      <c r="B297" s="205"/>
      <c r="C297" s="45" t="s">
        <v>108</v>
      </c>
      <c r="D297" s="45" t="s">
        <v>12</v>
      </c>
      <c r="E297" s="30">
        <v>1</v>
      </c>
      <c r="F297" s="31">
        <v>5</v>
      </c>
      <c r="G297" s="194">
        <f t="shared" si="15"/>
        <v>5</v>
      </c>
    </row>
    <row r="298" s="179" customFormat="1" ht="19" customHeight="1" spans="1:7">
      <c r="A298" s="201"/>
      <c r="B298" s="205"/>
      <c r="C298" s="45" t="s">
        <v>93</v>
      </c>
      <c r="D298" s="45" t="s">
        <v>12</v>
      </c>
      <c r="E298" s="30">
        <v>1</v>
      </c>
      <c r="F298" s="31">
        <v>90</v>
      </c>
      <c r="G298" s="194">
        <f t="shared" si="15"/>
        <v>90</v>
      </c>
    </row>
    <row r="299" s="179" customFormat="1" ht="19" customHeight="1" spans="1:7">
      <c r="A299" s="201"/>
      <c r="B299" s="205"/>
      <c r="C299" s="45" t="s">
        <v>88</v>
      </c>
      <c r="D299" s="45" t="s">
        <v>12</v>
      </c>
      <c r="E299" s="30">
        <v>4</v>
      </c>
      <c r="F299" s="31">
        <v>220</v>
      </c>
      <c r="G299" s="194">
        <f t="shared" si="15"/>
        <v>880</v>
      </c>
    </row>
    <row r="300" s="179" customFormat="1" ht="19" customHeight="1" spans="1:7">
      <c r="A300" s="201"/>
      <c r="B300" s="205"/>
      <c r="C300" s="45" t="s">
        <v>151</v>
      </c>
      <c r="D300" s="30" t="s">
        <v>14</v>
      </c>
      <c r="E300" s="30">
        <f>1.8*1.2*1</f>
        <v>2.16</v>
      </c>
      <c r="F300" s="31">
        <v>90</v>
      </c>
      <c r="G300" s="194">
        <f t="shared" si="15"/>
        <v>194.4</v>
      </c>
    </row>
    <row r="301" s="179" customFormat="1" ht="19" customHeight="1" spans="1:7">
      <c r="A301" s="201"/>
      <c r="B301" s="205"/>
      <c r="C301" s="45" t="s">
        <v>138</v>
      </c>
      <c r="D301" s="30" t="s">
        <v>38</v>
      </c>
      <c r="E301" s="30">
        <v>2</v>
      </c>
      <c r="F301" s="31">
        <v>1500</v>
      </c>
      <c r="G301" s="194">
        <f t="shared" si="15"/>
        <v>3000</v>
      </c>
    </row>
    <row r="302" s="179" customFormat="1" ht="19" customHeight="1" spans="1:7">
      <c r="A302" s="201"/>
      <c r="B302" s="205"/>
      <c r="C302" s="45" t="s">
        <v>152</v>
      </c>
      <c r="D302" s="30" t="s">
        <v>12</v>
      </c>
      <c r="E302" s="30">
        <v>254</v>
      </c>
      <c r="F302" s="31">
        <v>10</v>
      </c>
      <c r="G302" s="194">
        <f t="shared" si="15"/>
        <v>2540</v>
      </c>
    </row>
    <row r="303" s="179" customFormat="1" ht="19" customHeight="1" spans="1:7">
      <c r="A303" s="201"/>
      <c r="B303" s="205"/>
      <c r="C303" s="45" t="s">
        <v>153</v>
      </c>
      <c r="D303" s="30" t="s">
        <v>12</v>
      </c>
      <c r="E303" s="30">
        <v>1</v>
      </c>
      <c r="F303" s="31">
        <v>50</v>
      </c>
      <c r="G303" s="194">
        <f t="shared" si="15"/>
        <v>50</v>
      </c>
    </row>
    <row r="304" s="179" customFormat="1" ht="19" customHeight="1" spans="1:7">
      <c r="A304" s="201"/>
      <c r="B304" s="205"/>
      <c r="C304" s="45" t="s">
        <v>92</v>
      </c>
      <c r="D304" s="30" t="s">
        <v>12</v>
      </c>
      <c r="E304" s="30">
        <v>1</v>
      </c>
      <c r="F304" s="31">
        <v>220</v>
      </c>
      <c r="G304" s="194">
        <f t="shared" si="15"/>
        <v>220</v>
      </c>
    </row>
    <row r="305" s="179" customFormat="1" ht="19" customHeight="1" spans="1:7">
      <c r="A305" s="201"/>
      <c r="B305" s="205"/>
      <c r="C305" s="45" t="s">
        <v>63</v>
      </c>
      <c r="D305" s="30" t="s">
        <v>12</v>
      </c>
      <c r="E305" s="30">
        <v>4</v>
      </c>
      <c r="F305" s="31">
        <v>10</v>
      </c>
      <c r="G305" s="194">
        <f t="shared" si="15"/>
        <v>40</v>
      </c>
    </row>
    <row r="306" s="179" customFormat="1" ht="19" customHeight="1" spans="1:7">
      <c r="A306" s="201"/>
      <c r="B306" s="205"/>
      <c r="C306" s="45" t="s">
        <v>18</v>
      </c>
      <c r="D306" s="30" t="s">
        <v>12</v>
      </c>
      <c r="E306" s="30">
        <v>1</v>
      </c>
      <c r="F306" s="31">
        <v>200</v>
      </c>
      <c r="G306" s="194">
        <f t="shared" si="15"/>
        <v>200</v>
      </c>
    </row>
    <row r="307" s="179" customFormat="1" ht="19" customHeight="1" spans="1:7">
      <c r="A307" s="201"/>
      <c r="B307" s="205"/>
      <c r="C307" s="33" t="s">
        <v>76</v>
      </c>
      <c r="D307" s="45" t="s">
        <v>77</v>
      </c>
      <c r="E307" s="62">
        <v>98.4</v>
      </c>
      <c r="F307" s="31">
        <v>65</v>
      </c>
      <c r="G307" s="194">
        <f t="shared" si="15"/>
        <v>6396</v>
      </c>
    </row>
    <row r="308" s="179" customFormat="1" ht="19" customHeight="1" spans="1:7">
      <c r="A308" s="201"/>
      <c r="B308" s="205"/>
      <c r="C308" s="33"/>
      <c r="D308" s="45" t="s">
        <v>77</v>
      </c>
      <c r="E308" s="33">
        <v>28.2</v>
      </c>
      <c r="F308" s="31">
        <v>65</v>
      </c>
      <c r="G308" s="194">
        <f t="shared" si="15"/>
        <v>1833</v>
      </c>
    </row>
    <row r="309" s="179" customFormat="1" ht="16" customHeight="1" spans="1:7">
      <c r="A309" s="201"/>
      <c r="B309" s="205"/>
      <c r="C309" s="33" t="s">
        <v>78</v>
      </c>
      <c r="D309" s="30" t="s">
        <v>14</v>
      </c>
      <c r="E309" s="33">
        <v>9.78</v>
      </c>
      <c r="F309" s="33">
        <v>180</v>
      </c>
      <c r="G309" s="194">
        <f t="shared" si="15"/>
        <v>1760.4</v>
      </c>
    </row>
    <row r="310" s="179" customFormat="1" ht="16" customHeight="1" spans="1:7">
      <c r="A310" s="201"/>
      <c r="B310" s="205"/>
      <c r="C310" s="33"/>
      <c r="D310" s="30" t="s">
        <v>14</v>
      </c>
      <c r="E310" s="33">
        <v>22.62</v>
      </c>
      <c r="F310" s="33">
        <v>180</v>
      </c>
      <c r="G310" s="194">
        <f t="shared" si="15"/>
        <v>4071.6</v>
      </c>
    </row>
    <row r="311" s="179" customFormat="1" ht="16" customHeight="1" spans="1:7">
      <c r="A311" s="201"/>
      <c r="B311" s="205"/>
      <c r="C311" s="33"/>
      <c r="D311" s="30" t="s">
        <v>14</v>
      </c>
      <c r="E311" s="33">
        <v>4.41</v>
      </c>
      <c r="F311" s="33">
        <v>180</v>
      </c>
      <c r="G311" s="194">
        <f t="shared" si="15"/>
        <v>793.8</v>
      </c>
    </row>
    <row r="312" s="179" customFormat="1" ht="16" customHeight="1" spans="1:8">
      <c r="A312" s="201"/>
      <c r="B312" s="205"/>
      <c r="C312" s="33" t="s">
        <v>154</v>
      </c>
      <c r="D312" s="30" t="s">
        <v>14</v>
      </c>
      <c r="E312" s="33">
        <v>1.98</v>
      </c>
      <c r="F312" s="33">
        <v>120</v>
      </c>
      <c r="G312" s="194">
        <f t="shared" si="15"/>
        <v>237.6</v>
      </c>
      <c r="H312" s="7"/>
    </row>
    <row r="313" s="179" customFormat="1" ht="16" customHeight="1" spans="1:7">
      <c r="A313" s="201"/>
      <c r="B313" s="205"/>
      <c r="C313" s="33"/>
      <c r="D313" s="30" t="s">
        <v>14</v>
      </c>
      <c r="E313" s="33">
        <v>2.39</v>
      </c>
      <c r="F313" s="33">
        <v>120</v>
      </c>
      <c r="G313" s="194">
        <f t="shared" si="15"/>
        <v>286.8</v>
      </c>
    </row>
    <row r="314" s="179" customFormat="1" ht="16" customHeight="1" spans="1:7">
      <c r="A314" s="201"/>
      <c r="B314" s="205"/>
      <c r="C314" s="33" t="s">
        <v>97</v>
      </c>
      <c r="D314" s="45" t="s">
        <v>145</v>
      </c>
      <c r="E314" s="30">
        <v>1</v>
      </c>
      <c r="F314" s="33">
        <v>400</v>
      </c>
      <c r="G314" s="194">
        <f t="shared" si="15"/>
        <v>400</v>
      </c>
    </row>
    <row r="315" s="179" customFormat="1" ht="16" customHeight="1" spans="1:7">
      <c r="A315" s="201"/>
      <c r="B315" s="205"/>
      <c r="C315" s="33" t="s">
        <v>99</v>
      </c>
      <c r="D315" s="30" t="s">
        <v>14</v>
      </c>
      <c r="E315" s="33">
        <v>21.28</v>
      </c>
      <c r="F315" s="33">
        <v>70</v>
      </c>
      <c r="G315" s="194">
        <f t="shared" si="15"/>
        <v>1489.6</v>
      </c>
    </row>
    <row r="316" s="179" customFormat="1" ht="16" customHeight="1" spans="1:7">
      <c r="A316" s="201"/>
      <c r="B316" s="205"/>
      <c r="C316" s="33" t="s">
        <v>79</v>
      </c>
      <c r="D316" s="45" t="s">
        <v>77</v>
      </c>
      <c r="E316" s="33">
        <v>86.53</v>
      </c>
      <c r="F316" s="31">
        <v>560</v>
      </c>
      <c r="G316" s="194">
        <f t="shared" si="15"/>
        <v>48456.8</v>
      </c>
    </row>
    <row r="317" s="179" customFormat="1" ht="16" customHeight="1" spans="1:7">
      <c r="A317" s="201"/>
      <c r="B317" s="205"/>
      <c r="C317" s="33" t="s">
        <v>80</v>
      </c>
      <c r="D317" s="45" t="s">
        <v>77</v>
      </c>
      <c r="E317" s="33">
        <v>117.04</v>
      </c>
      <c r="F317" s="31">
        <v>160</v>
      </c>
      <c r="G317" s="194">
        <f t="shared" si="15"/>
        <v>18726.4</v>
      </c>
    </row>
    <row r="318" s="179" customFormat="1" ht="16" customHeight="1" spans="1:7">
      <c r="A318" s="201"/>
      <c r="B318" s="197" t="s">
        <v>23</v>
      </c>
      <c r="C318" s="45"/>
      <c r="D318" s="60"/>
      <c r="E318" s="33"/>
      <c r="F318" s="38"/>
      <c r="G318" s="199">
        <f>SUM(G283:G317)</f>
        <v>109023.4</v>
      </c>
    </row>
    <row r="319" ht="19" customHeight="1" spans="1:7">
      <c r="A319" s="201">
        <v>20</v>
      </c>
      <c r="B319" s="192" t="s">
        <v>155</v>
      </c>
      <c r="C319" s="45" t="s">
        <v>75</v>
      </c>
      <c r="D319" s="45" t="s">
        <v>17</v>
      </c>
      <c r="E319" s="30">
        <v>3</v>
      </c>
      <c r="F319" s="31">
        <v>4000</v>
      </c>
      <c r="G319" s="194">
        <f>F319*E319</f>
        <v>12000</v>
      </c>
    </row>
    <row r="320" ht="19" customHeight="1" spans="1:7">
      <c r="A320" s="201"/>
      <c r="B320" s="195"/>
      <c r="C320" s="45" t="s">
        <v>66</v>
      </c>
      <c r="D320" s="45" t="s">
        <v>12</v>
      </c>
      <c r="E320" s="30">
        <v>8</v>
      </c>
      <c r="F320" s="31">
        <v>100</v>
      </c>
      <c r="G320" s="194">
        <f t="shared" ref="G320:G333" si="16">F320*E320</f>
        <v>800</v>
      </c>
    </row>
    <row r="321" ht="19" customHeight="1" spans="1:7">
      <c r="A321" s="201"/>
      <c r="B321" s="195"/>
      <c r="C321" s="45" t="s">
        <v>30</v>
      </c>
      <c r="D321" s="45" t="s">
        <v>12</v>
      </c>
      <c r="E321" s="30">
        <v>3</v>
      </c>
      <c r="F321" s="31">
        <v>100</v>
      </c>
      <c r="G321" s="194">
        <f t="shared" si="16"/>
        <v>300</v>
      </c>
    </row>
    <row r="322" ht="19" customHeight="1" spans="1:7">
      <c r="A322" s="201"/>
      <c r="B322" s="195"/>
      <c r="C322" s="45" t="s">
        <v>55</v>
      </c>
      <c r="D322" s="45" t="s">
        <v>12</v>
      </c>
      <c r="E322" s="30">
        <v>10</v>
      </c>
      <c r="F322" s="31">
        <v>10</v>
      </c>
      <c r="G322" s="194">
        <f t="shared" si="16"/>
        <v>100</v>
      </c>
    </row>
    <row r="323" ht="19" customHeight="1" spans="1:7">
      <c r="A323" s="201"/>
      <c r="B323" s="195"/>
      <c r="C323" s="45" t="s">
        <v>42</v>
      </c>
      <c r="D323" s="45" t="s">
        <v>12</v>
      </c>
      <c r="E323" s="30">
        <v>1</v>
      </c>
      <c r="F323" s="31">
        <v>20</v>
      </c>
      <c r="G323" s="194">
        <f t="shared" si="16"/>
        <v>20</v>
      </c>
    </row>
    <row r="324" ht="19" customHeight="1" spans="1:7">
      <c r="A324" s="201"/>
      <c r="B324" s="195"/>
      <c r="C324" s="45" t="s">
        <v>127</v>
      </c>
      <c r="D324" s="45" t="s">
        <v>12</v>
      </c>
      <c r="E324" s="30">
        <v>2</v>
      </c>
      <c r="F324" s="31">
        <v>20</v>
      </c>
      <c r="G324" s="194">
        <f t="shared" si="16"/>
        <v>40</v>
      </c>
    </row>
    <row r="325" ht="19" customHeight="1" spans="1:7">
      <c r="A325" s="201"/>
      <c r="B325" s="195"/>
      <c r="C325" s="45" t="s">
        <v>69</v>
      </c>
      <c r="D325" s="45" t="s">
        <v>12</v>
      </c>
      <c r="E325" s="30">
        <v>1</v>
      </c>
      <c r="F325" s="31">
        <v>10</v>
      </c>
      <c r="G325" s="194">
        <f t="shared" si="16"/>
        <v>10</v>
      </c>
    </row>
    <row r="326" ht="19" customHeight="1" spans="1:7">
      <c r="A326" s="201"/>
      <c r="B326" s="195"/>
      <c r="C326" s="45" t="s">
        <v>33</v>
      </c>
      <c r="D326" s="45" t="s">
        <v>12</v>
      </c>
      <c r="E326" s="30">
        <v>2</v>
      </c>
      <c r="F326" s="31">
        <v>220</v>
      </c>
      <c r="G326" s="194">
        <f t="shared" si="16"/>
        <v>440</v>
      </c>
    </row>
    <row r="327" ht="19" customHeight="1" spans="1:7">
      <c r="A327" s="201"/>
      <c r="B327" s="195"/>
      <c r="C327" s="45" t="s">
        <v>18</v>
      </c>
      <c r="D327" s="45" t="s">
        <v>12</v>
      </c>
      <c r="E327" s="30">
        <v>1</v>
      </c>
      <c r="F327" s="31">
        <v>120</v>
      </c>
      <c r="G327" s="194">
        <f t="shared" si="16"/>
        <v>120</v>
      </c>
    </row>
    <row r="328" ht="19" customHeight="1" spans="1:7">
      <c r="A328" s="201"/>
      <c r="B328" s="195"/>
      <c r="C328" s="45" t="s">
        <v>136</v>
      </c>
      <c r="D328" s="45" t="s">
        <v>12</v>
      </c>
      <c r="E328" s="30">
        <v>1</v>
      </c>
      <c r="F328" s="31">
        <v>20</v>
      </c>
      <c r="G328" s="194">
        <f t="shared" si="16"/>
        <v>20</v>
      </c>
    </row>
    <row r="329" ht="19" customHeight="1" spans="1:7">
      <c r="A329" s="201"/>
      <c r="B329" s="195"/>
      <c r="C329" s="45" t="s">
        <v>87</v>
      </c>
      <c r="D329" s="45" t="s">
        <v>12</v>
      </c>
      <c r="E329" s="30">
        <v>1</v>
      </c>
      <c r="F329" s="31">
        <v>120</v>
      </c>
      <c r="G329" s="194">
        <f t="shared" si="16"/>
        <v>120</v>
      </c>
    </row>
    <row r="330" ht="19" customHeight="1" spans="1:7">
      <c r="A330" s="201"/>
      <c r="B330" s="195"/>
      <c r="C330" s="45" t="s">
        <v>37</v>
      </c>
      <c r="D330" s="45" t="s">
        <v>38</v>
      </c>
      <c r="E330" s="30">
        <v>2</v>
      </c>
      <c r="F330" s="31">
        <v>1000</v>
      </c>
      <c r="G330" s="194">
        <f t="shared" si="16"/>
        <v>2000</v>
      </c>
    </row>
    <row r="331" ht="19" customHeight="1" spans="1:7">
      <c r="A331" s="201"/>
      <c r="B331" s="195"/>
      <c r="C331" s="45" t="s">
        <v>74</v>
      </c>
      <c r="D331" s="45" t="s">
        <v>12</v>
      </c>
      <c r="E331" s="30">
        <v>1</v>
      </c>
      <c r="F331" s="31">
        <v>50</v>
      </c>
      <c r="G331" s="194">
        <f t="shared" si="16"/>
        <v>50</v>
      </c>
    </row>
    <row r="332" s="179" customFormat="1" ht="19" customHeight="1" spans="1:7">
      <c r="A332" s="201"/>
      <c r="B332" s="195"/>
      <c r="C332" s="202" t="s">
        <v>76</v>
      </c>
      <c r="D332" s="45" t="s">
        <v>77</v>
      </c>
      <c r="E332" s="33">
        <v>4.16</v>
      </c>
      <c r="F332" s="33">
        <v>65</v>
      </c>
      <c r="G332" s="194">
        <f t="shared" si="16"/>
        <v>270.4</v>
      </c>
    </row>
    <row r="333" s="179" customFormat="1" ht="19" customHeight="1" spans="1:7">
      <c r="A333" s="201"/>
      <c r="B333" s="196"/>
      <c r="C333" s="33" t="s">
        <v>100</v>
      </c>
      <c r="D333" s="45" t="s">
        <v>77</v>
      </c>
      <c r="E333" s="33">
        <v>109.46</v>
      </c>
      <c r="F333" s="33">
        <v>420</v>
      </c>
      <c r="G333" s="194">
        <f t="shared" si="16"/>
        <v>45973.2</v>
      </c>
    </row>
    <row r="334" s="179" customFormat="1" ht="19" customHeight="1" spans="1:7">
      <c r="A334" s="201"/>
      <c r="B334" s="197" t="s">
        <v>23</v>
      </c>
      <c r="C334" s="60"/>
      <c r="D334" s="60"/>
      <c r="E334" s="198"/>
      <c r="F334" s="38"/>
      <c r="G334" s="199">
        <f>SUM(G319:G333)</f>
        <v>62263.6</v>
      </c>
    </row>
    <row r="335" ht="19" customHeight="1" spans="1:7">
      <c r="A335" s="201">
        <v>21</v>
      </c>
      <c r="B335" s="205" t="s">
        <v>156</v>
      </c>
      <c r="C335" s="45" t="s">
        <v>16</v>
      </c>
      <c r="D335" s="45" t="s">
        <v>17</v>
      </c>
      <c r="E335" s="30">
        <v>1</v>
      </c>
      <c r="F335" s="31">
        <v>3000</v>
      </c>
      <c r="G335" s="194">
        <f t="shared" ref="G335:G338" si="17">F335*E335</f>
        <v>3000</v>
      </c>
    </row>
    <row r="336" s="179" customFormat="1" ht="19" customHeight="1" spans="1:7">
      <c r="A336" s="201"/>
      <c r="B336" s="197" t="s">
        <v>23</v>
      </c>
      <c r="C336" s="60"/>
      <c r="D336" s="60"/>
      <c r="E336" s="198"/>
      <c r="F336" s="38"/>
      <c r="G336" s="199">
        <f>SUM(G335:G335)</f>
        <v>3000</v>
      </c>
    </row>
    <row r="337" ht="19" customHeight="1" spans="1:7">
      <c r="A337" s="201">
        <v>22</v>
      </c>
      <c r="B337" s="201" t="s">
        <v>157</v>
      </c>
      <c r="C337" s="45" t="s">
        <v>53</v>
      </c>
      <c r="D337" s="45" t="s">
        <v>12</v>
      </c>
      <c r="E337" s="30">
        <v>7</v>
      </c>
      <c r="F337" s="31">
        <v>20</v>
      </c>
      <c r="G337" s="194">
        <f t="shared" si="17"/>
        <v>140</v>
      </c>
    </row>
    <row r="338" ht="19" customHeight="1" spans="1:7">
      <c r="A338" s="201"/>
      <c r="B338" s="201"/>
      <c r="C338" s="45" t="s">
        <v>42</v>
      </c>
      <c r="D338" s="45" t="s">
        <v>12</v>
      </c>
      <c r="E338" s="30">
        <v>3</v>
      </c>
      <c r="F338" s="31">
        <v>10</v>
      </c>
      <c r="G338" s="194">
        <f t="shared" si="17"/>
        <v>30</v>
      </c>
    </row>
    <row r="339" s="179" customFormat="1" ht="19" customHeight="1" spans="1:7">
      <c r="A339" s="201"/>
      <c r="B339" s="197" t="s">
        <v>23</v>
      </c>
      <c r="C339" s="60"/>
      <c r="D339" s="60"/>
      <c r="E339" s="198"/>
      <c r="F339" s="38"/>
      <c r="G339" s="199">
        <f>SUM(G337:G338)</f>
        <v>170</v>
      </c>
    </row>
    <row r="340" ht="19" customHeight="1" spans="1:7">
      <c r="A340" s="201">
        <v>23</v>
      </c>
      <c r="B340" s="201" t="s">
        <v>158</v>
      </c>
      <c r="C340" s="45" t="s">
        <v>16</v>
      </c>
      <c r="D340" s="45" t="s">
        <v>17</v>
      </c>
      <c r="E340" s="30">
        <v>1</v>
      </c>
      <c r="F340" s="31">
        <v>3000</v>
      </c>
      <c r="G340" s="194">
        <f>F340*E340</f>
        <v>3000</v>
      </c>
    </row>
    <row r="341" s="179" customFormat="1" ht="19" customHeight="1" spans="1:7">
      <c r="A341" s="201"/>
      <c r="B341" s="197" t="s">
        <v>23</v>
      </c>
      <c r="C341" s="60"/>
      <c r="D341" s="60"/>
      <c r="E341" s="198"/>
      <c r="F341" s="38"/>
      <c r="G341" s="199">
        <f>SUM(G340:G340)</f>
        <v>3000</v>
      </c>
    </row>
    <row r="342" ht="19" customHeight="1" spans="1:7">
      <c r="A342" s="206">
        <v>24</v>
      </c>
      <c r="B342" s="207" t="s">
        <v>159</v>
      </c>
      <c r="C342" s="62" t="s">
        <v>140</v>
      </c>
      <c r="D342" s="45" t="s">
        <v>14</v>
      </c>
      <c r="E342" s="81">
        <v>3.24</v>
      </c>
      <c r="F342" s="31">
        <v>180</v>
      </c>
      <c r="G342" s="77">
        <f>E342*F342</f>
        <v>583.2</v>
      </c>
    </row>
    <row r="343" ht="19" customHeight="1" spans="1:7">
      <c r="A343" s="208"/>
      <c r="B343" s="209"/>
      <c r="C343" s="62"/>
      <c r="D343" s="45" t="s">
        <v>14</v>
      </c>
      <c r="E343" s="81">
        <v>3.6</v>
      </c>
      <c r="F343" s="31">
        <v>180</v>
      </c>
      <c r="G343" s="77">
        <f>E343*F343</f>
        <v>648</v>
      </c>
    </row>
    <row r="344" ht="19" customHeight="1" spans="1:7">
      <c r="A344" s="208"/>
      <c r="B344" s="209"/>
      <c r="C344" s="33" t="s">
        <v>99</v>
      </c>
      <c r="D344" s="45" t="s">
        <v>14</v>
      </c>
      <c r="E344" s="81">
        <v>18</v>
      </c>
      <c r="F344" s="31">
        <v>70</v>
      </c>
      <c r="G344" s="77">
        <f>E344*F344</f>
        <v>1260</v>
      </c>
    </row>
    <row r="345" ht="19" customHeight="1" spans="1:7">
      <c r="A345" s="208"/>
      <c r="B345" s="209"/>
      <c r="C345" s="81" t="s">
        <v>117</v>
      </c>
      <c r="D345" s="45" t="s">
        <v>12</v>
      </c>
      <c r="E345" s="81">
        <v>27</v>
      </c>
      <c r="F345" s="76">
        <v>10</v>
      </c>
      <c r="G345" s="77">
        <f t="shared" ref="G345:G352" si="18">E345*F345</f>
        <v>270</v>
      </c>
    </row>
    <row r="346" ht="19" customHeight="1" spans="1:7">
      <c r="A346" s="208"/>
      <c r="B346" s="209"/>
      <c r="C346" s="81" t="s">
        <v>120</v>
      </c>
      <c r="D346" s="45" t="s">
        <v>12</v>
      </c>
      <c r="E346" s="81">
        <v>1</v>
      </c>
      <c r="F346" s="76">
        <v>100</v>
      </c>
      <c r="G346" s="77">
        <f t="shared" si="18"/>
        <v>100</v>
      </c>
    </row>
    <row r="347" ht="19" customHeight="1" spans="1:7">
      <c r="A347" s="208"/>
      <c r="B347" s="209"/>
      <c r="C347" s="81" t="s">
        <v>11</v>
      </c>
      <c r="D347" s="45" t="s">
        <v>12</v>
      </c>
      <c r="E347" s="81">
        <v>1</v>
      </c>
      <c r="F347" s="76">
        <v>200</v>
      </c>
      <c r="G347" s="77">
        <f t="shared" si="18"/>
        <v>200</v>
      </c>
    </row>
    <row r="348" ht="19" customHeight="1" spans="1:7">
      <c r="A348" s="208"/>
      <c r="B348" s="209"/>
      <c r="C348" s="81" t="s">
        <v>64</v>
      </c>
      <c r="D348" s="45" t="s">
        <v>12</v>
      </c>
      <c r="E348" s="81">
        <v>1</v>
      </c>
      <c r="F348" s="76">
        <v>120</v>
      </c>
      <c r="G348" s="77">
        <f t="shared" si="18"/>
        <v>120</v>
      </c>
    </row>
    <row r="349" ht="19" customHeight="1" spans="1:7">
      <c r="A349" s="208"/>
      <c r="B349" s="209"/>
      <c r="C349" s="81" t="s">
        <v>19</v>
      </c>
      <c r="D349" s="45" t="s">
        <v>12</v>
      </c>
      <c r="E349" s="81">
        <v>16</v>
      </c>
      <c r="F349" s="76">
        <v>10</v>
      </c>
      <c r="G349" s="77">
        <f t="shared" si="18"/>
        <v>160</v>
      </c>
    </row>
    <row r="350" ht="19" customHeight="1" spans="1:7">
      <c r="A350" s="208"/>
      <c r="B350" s="209"/>
      <c r="C350" s="81" t="s">
        <v>31</v>
      </c>
      <c r="D350" s="45" t="s">
        <v>12</v>
      </c>
      <c r="E350" s="81">
        <v>3</v>
      </c>
      <c r="F350" s="76">
        <v>100</v>
      </c>
      <c r="G350" s="77">
        <f t="shared" si="18"/>
        <v>300</v>
      </c>
    </row>
    <row r="351" ht="19" customHeight="1" spans="1:7">
      <c r="A351" s="208"/>
      <c r="B351" s="209"/>
      <c r="C351" s="81" t="s">
        <v>16</v>
      </c>
      <c r="D351" s="81" t="s">
        <v>17</v>
      </c>
      <c r="E351" s="81">
        <v>1</v>
      </c>
      <c r="F351" s="76">
        <v>3000</v>
      </c>
      <c r="G351" s="77">
        <f t="shared" si="18"/>
        <v>3000</v>
      </c>
    </row>
    <row r="352" ht="19" customHeight="1" spans="1:7">
      <c r="A352" s="208"/>
      <c r="B352" s="210"/>
      <c r="C352" s="81" t="s">
        <v>37</v>
      </c>
      <c r="D352" s="81" t="s">
        <v>38</v>
      </c>
      <c r="E352" s="81">
        <v>1</v>
      </c>
      <c r="F352" s="76">
        <v>1000</v>
      </c>
      <c r="G352" s="77">
        <f t="shared" si="18"/>
        <v>1000</v>
      </c>
    </row>
    <row r="353" ht="19" customHeight="1" spans="1:7">
      <c r="A353" s="211"/>
      <c r="B353" s="212" t="s">
        <v>23</v>
      </c>
      <c r="C353" s="81"/>
      <c r="D353" s="81"/>
      <c r="E353" s="81"/>
      <c r="F353" s="31"/>
      <c r="G353" s="89">
        <f>SUM(G342:G352)</f>
        <v>7641.2</v>
      </c>
    </row>
    <row r="354" ht="19" customHeight="1" spans="1:7">
      <c r="A354" s="206">
        <v>25</v>
      </c>
      <c r="B354" s="213" t="s">
        <v>160</v>
      </c>
      <c r="C354" s="62" t="s">
        <v>76</v>
      </c>
      <c r="D354" s="45" t="s">
        <v>77</v>
      </c>
      <c r="E354" s="62">
        <v>8.51</v>
      </c>
      <c r="F354" s="31">
        <v>65</v>
      </c>
      <c r="G354" s="77">
        <f>E354*F354</f>
        <v>553.15</v>
      </c>
    </row>
    <row r="355" ht="19" customHeight="1" spans="1:7">
      <c r="A355" s="208"/>
      <c r="B355" s="214"/>
      <c r="C355" s="81" t="s">
        <v>110</v>
      </c>
      <c r="D355" s="45" t="s">
        <v>12</v>
      </c>
      <c r="E355" s="81">
        <v>2</v>
      </c>
      <c r="F355" s="76">
        <v>200</v>
      </c>
      <c r="G355" s="77">
        <f t="shared" ref="G355:G369" si="19">E355*F355</f>
        <v>400</v>
      </c>
    </row>
    <row r="356" ht="19" customHeight="1" spans="1:7">
      <c r="A356" s="208"/>
      <c r="B356" s="214"/>
      <c r="C356" s="81" t="s">
        <v>94</v>
      </c>
      <c r="D356" s="45" t="s">
        <v>12</v>
      </c>
      <c r="E356" s="81">
        <v>1</v>
      </c>
      <c r="F356" s="76">
        <v>120</v>
      </c>
      <c r="G356" s="77">
        <f t="shared" si="19"/>
        <v>120</v>
      </c>
    </row>
    <row r="357" ht="19" customHeight="1" spans="1:7">
      <c r="A357" s="208"/>
      <c r="B357" s="214"/>
      <c r="C357" s="81" t="s">
        <v>161</v>
      </c>
      <c r="D357" s="45" t="s">
        <v>12</v>
      </c>
      <c r="E357" s="81">
        <v>1</v>
      </c>
      <c r="F357" s="76">
        <v>90</v>
      </c>
      <c r="G357" s="77">
        <f t="shared" si="19"/>
        <v>90</v>
      </c>
    </row>
    <row r="358" ht="19" customHeight="1" spans="1:7">
      <c r="A358" s="208"/>
      <c r="B358" s="214"/>
      <c r="C358" s="81" t="s">
        <v>33</v>
      </c>
      <c r="D358" s="45" t="s">
        <v>12</v>
      </c>
      <c r="E358" s="81">
        <v>2</v>
      </c>
      <c r="F358" s="76">
        <v>220</v>
      </c>
      <c r="G358" s="77">
        <f t="shared" si="19"/>
        <v>440</v>
      </c>
    </row>
    <row r="359" ht="19" customHeight="1" spans="1:7">
      <c r="A359" s="208"/>
      <c r="B359" s="214"/>
      <c r="C359" s="81" t="s">
        <v>120</v>
      </c>
      <c r="D359" s="45" t="s">
        <v>12</v>
      </c>
      <c r="E359" s="81">
        <v>1</v>
      </c>
      <c r="F359" s="76">
        <v>100</v>
      </c>
      <c r="G359" s="77">
        <f t="shared" si="19"/>
        <v>100</v>
      </c>
    </row>
    <row r="360" ht="19" customHeight="1" spans="1:7">
      <c r="A360" s="208"/>
      <c r="B360" s="214"/>
      <c r="C360" s="81" t="s">
        <v>40</v>
      </c>
      <c r="D360" s="45" t="s">
        <v>12</v>
      </c>
      <c r="E360" s="81">
        <v>1</v>
      </c>
      <c r="F360" s="76">
        <v>90</v>
      </c>
      <c r="G360" s="77">
        <f t="shared" si="19"/>
        <v>90</v>
      </c>
    </row>
    <row r="361" ht="19" customHeight="1" spans="1:7">
      <c r="A361" s="208"/>
      <c r="B361" s="214"/>
      <c r="C361" s="81" t="s">
        <v>112</v>
      </c>
      <c r="D361" s="45" t="s">
        <v>12</v>
      </c>
      <c r="E361" s="81">
        <v>2</v>
      </c>
      <c r="F361" s="76">
        <v>50</v>
      </c>
      <c r="G361" s="77">
        <f t="shared" si="19"/>
        <v>100</v>
      </c>
    </row>
    <row r="362" ht="19" customHeight="1" spans="1:7">
      <c r="A362" s="208"/>
      <c r="B362" s="214"/>
      <c r="C362" s="81" t="s">
        <v>31</v>
      </c>
      <c r="D362" s="45" t="s">
        <v>12</v>
      </c>
      <c r="E362" s="81">
        <v>5</v>
      </c>
      <c r="F362" s="76">
        <v>100</v>
      </c>
      <c r="G362" s="77">
        <f t="shared" si="19"/>
        <v>500</v>
      </c>
    </row>
    <row r="363" ht="19" customHeight="1" spans="1:7">
      <c r="A363" s="208"/>
      <c r="B363" s="214"/>
      <c r="C363" s="81" t="s">
        <v>56</v>
      </c>
      <c r="D363" s="45" t="s">
        <v>12</v>
      </c>
      <c r="E363" s="81">
        <v>12</v>
      </c>
      <c r="F363" s="76">
        <v>10</v>
      </c>
      <c r="G363" s="77">
        <f t="shared" si="19"/>
        <v>120</v>
      </c>
    </row>
    <row r="364" ht="19" customHeight="1" spans="1:7">
      <c r="A364" s="208"/>
      <c r="B364" s="214"/>
      <c r="C364" s="81" t="s">
        <v>18</v>
      </c>
      <c r="D364" s="45" t="s">
        <v>12</v>
      </c>
      <c r="E364" s="81">
        <v>16</v>
      </c>
      <c r="F364" s="76">
        <v>120</v>
      </c>
      <c r="G364" s="77">
        <f t="shared" si="19"/>
        <v>1920</v>
      </c>
    </row>
    <row r="365" ht="19" customHeight="1" spans="1:7">
      <c r="A365" s="208"/>
      <c r="B365" s="214"/>
      <c r="C365" s="81" t="s">
        <v>19</v>
      </c>
      <c r="D365" s="45" t="s">
        <v>12</v>
      </c>
      <c r="E365" s="81">
        <v>8</v>
      </c>
      <c r="F365" s="76">
        <v>20</v>
      </c>
      <c r="G365" s="77">
        <f t="shared" si="19"/>
        <v>160</v>
      </c>
    </row>
    <row r="366" ht="19" customHeight="1" spans="1:7">
      <c r="A366" s="208"/>
      <c r="B366" s="214"/>
      <c r="C366" s="81" t="s">
        <v>116</v>
      </c>
      <c r="D366" s="45" t="s">
        <v>12</v>
      </c>
      <c r="E366" s="81">
        <v>3</v>
      </c>
      <c r="F366" s="76">
        <v>600</v>
      </c>
      <c r="G366" s="77">
        <f t="shared" si="19"/>
        <v>1800</v>
      </c>
    </row>
    <row r="367" ht="16" customHeight="1" spans="1:7">
      <c r="A367" s="208"/>
      <c r="B367" s="214"/>
      <c r="C367" s="81" t="s">
        <v>162</v>
      </c>
      <c r="D367" s="81" t="s">
        <v>38</v>
      </c>
      <c r="E367" s="81">
        <v>1</v>
      </c>
      <c r="F367" s="76">
        <v>1000</v>
      </c>
      <c r="G367" s="77">
        <f t="shared" si="19"/>
        <v>1000</v>
      </c>
    </row>
    <row r="368" ht="16" customHeight="1" spans="1:7">
      <c r="A368" s="208"/>
      <c r="B368" s="214"/>
      <c r="C368" s="62" t="s">
        <v>97</v>
      </c>
      <c r="D368" s="45" t="s">
        <v>77</v>
      </c>
      <c r="E368" s="62">
        <v>1</v>
      </c>
      <c r="F368" s="31">
        <v>400</v>
      </c>
      <c r="G368" s="77">
        <f t="shared" si="19"/>
        <v>400</v>
      </c>
    </row>
    <row r="369" ht="16" customHeight="1" spans="1:12">
      <c r="A369" s="208"/>
      <c r="B369" s="215"/>
      <c r="C369" s="33" t="s">
        <v>146</v>
      </c>
      <c r="D369" s="45" t="s">
        <v>77</v>
      </c>
      <c r="E369" s="33">
        <v>128.57</v>
      </c>
      <c r="F369" s="31">
        <v>820</v>
      </c>
      <c r="G369" s="77">
        <f t="shared" si="19"/>
        <v>105427.4</v>
      </c>
      <c r="K369" s="179"/>
      <c r="L369" s="179"/>
    </row>
    <row r="370" ht="16" customHeight="1" spans="1:7">
      <c r="A370" s="211"/>
      <c r="B370" s="212" t="s">
        <v>23</v>
      </c>
      <c r="C370" s="81"/>
      <c r="D370" s="81"/>
      <c r="E370" s="81"/>
      <c r="F370" s="31"/>
      <c r="G370" s="89">
        <f>SUM(G354:G369)</f>
        <v>113220.55</v>
      </c>
    </row>
    <row r="371" ht="16" customHeight="1" spans="1:7">
      <c r="A371" s="206">
        <v>26</v>
      </c>
      <c r="B371" s="207" t="s">
        <v>163</v>
      </c>
      <c r="C371" s="62" t="s">
        <v>154</v>
      </c>
      <c r="D371" s="45" t="s">
        <v>14</v>
      </c>
      <c r="E371" s="62">
        <v>3.52</v>
      </c>
      <c r="F371" s="31">
        <v>120</v>
      </c>
      <c r="G371" s="77">
        <f>E371*F371</f>
        <v>422.4</v>
      </c>
    </row>
    <row r="372" ht="16" customHeight="1" spans="1:7">
      <c r="A372" s="208"/>
      <c r="B372" s="209"/>
      <c r="C372" s="33" t="s">
        <v>99</v>
      </c>
      <c r="D372" s="45" t="s">
        <v>14</v>
      </c>
      <c r="E372" s="33">
        <v>18</v>
      </c>
      <c r="F372" s="31">
        <v>70</v>
      </c>
      <c r="G372" s="77">
        <f>E372*F372</f>
        <v>1260</v>
      </c>
    </row>
    <row r="373" ht="16" customHeight="1" spans="1:9">
      <c r="A373" s="208"/>
      <c r="B373" s="209"/>
      <c r="C373" s="81" t="s">
        <v>164</v>
      </c>
      <c r="D373" s="81" t="s">
        <v>17</v>
      </c>
      <c r="E373" s="81">
        <v>1</v>
      </c>
      <c r="F373" s="76">
        <v>3300</v>
      </c>
      <c r="G373" s="77">
        <f>E373*F373</f>
        <v>3300</v>
      </c>
      <c r="I373" s="179"/>
    </row>
    <row r="374" ht="16" customHeight="1" spans="1:9">
      <c r="A374" s="208"/>
      <c r="B374" s="209"/>
      <c r="C374" s="81" t="s">
        <v>16</v>
      </c>
      <c r="D374" s="81" t="s">
        <v>17</v>
      </c>
      <c r="E374" s="81">
        <v>1</v>
      </c>
      <c r="F374" s="76">
        <v>3000</v>
      </c>
      <c r="G374" s="77">
        <f>E374*F374</f>
        <v>3000</v>
      </c>
      <c r="I374" s="179"/>
    </row>
    <row r="375" ht="16" customHeight="1" spans="1:9">
      <c r="A375" s="208"/>
      <c r="B375" s="210"/>
      <c r="C375" s="81" t="s">
        <v>124</v>
      </c>
      <c r="D375" s="81" t="s">
        <v>38</v>
      </c>
      <c r="E375" s="81">
        <v>1</v>
      </c>
      <c r="F375" s="76">
        <v>1000</v>
      </c>
      <c r="G375" s="77">
        <f>E375*F375</f>
        <v>1000</v>
      </c>
      <c r="I375" s="179"/>
    </row>
    <row r="376" ht="16" customHeight="1" spans="1:9">
      <c r="A376" s="211"/>
      <c r="B376" s="212" t="s">
        <v>23</v>
      </c>
      <c r="C376" s="81"/>
      <c r="D376" s="81"/>
      <c r="E376" s="81"/>
      <c r="F376" s="31"/>
      <c r="G376" s="89">
        <f>SUM(G371:G375)</f>
        <v>8982.4</v>
      </c>
      <c r="I376" s="179"/>
    </row>
    <row r="377" ht="16" customHeight="1" spans="1:7">
      <c r="A377" s="81">
        <v>27</v>
      </c>
      <c r="B377" s="216" t="s">
        <v>165</v>
      </c>
      <c r="C377" s="202" t="s">
        <v>76</v>
      </c>
      <c r="D377" s="45" t="s">
        <v>77</v>
      </c>
      <c r="E377" s="33">
        <v>123.58</v>
      </c>
      <c r="F377" s="31">
        <v>65</v>
      </c>
      <c r="G377" s="77">
        <f>E377*F377</f>
        <v>8032.7</v>
      </c>
    </row>
    <row r="378" ht="16" customHeight="1" spans="1:7">
      <c r="A378" s="81"/>
      <c r="B378" s="217"/>
      <c r="C378" s="33" t="s">
        <v>78</v>
      </c>
      <c r="D378" s="45" t="s">
        <v>14</v>
      </c>
      <c r="E378" s="33">
        <v>3.96</v>
      </c>
      <c r="F378" s="31">
        <v>180</v>
      </c>
      <c r="G378" s="77">
        <f t="shared" ref="G378:G383" si="20">E378*F378</f>
        <v>712.8</v>
      </c>
    </row>
    <row r="379" ht="16" customHeight="1" spans="1:7">
      <c r="A379" s="81"/>
      <c r="B379" s="217"/>
      <c r="C379" s="33"/>
      <c r="D379" s="45" t="s">
        <v>14</v>
      </c>
      <c r="E379" s="33">
        <v>1.04</v>
      </c>
      <c r="F379" s="31">
        <v>180</v>
      </c>
      <c r="G379" s="77">
        <f t="shared" si="20"/>
        <v>187.2</v>
      </c>
    </row>
    <row r="380" ht="16" customHeight="1" spans="1:7">
      <c r="A380" s="81"/>
      <c r="B380" s="217"/>
      <c r="C380" s="204" t="s">
        <v>154</v>
      </c>
      <c r="D380" s="45" t="s">
        <v>14</v>
      </c>
      <c r="E380" s="33">
        <v>4.69</v>
      </c>
      <c r="F380" s="31">
        <v>120</v>
      </c>
      <c r="G380" s="77">
        <f t="shared" si="20"/>
        <v>562.8</v>
      </c>
    </row>
    <row r="381" ht="16" customHeight="1" spans="1:7">
      <c r="A381" s="81"/>
      <c r="B381" s="217"/>
      <c r="C381" s="33" t="s">
        <v>99</v>
      </c>
      <c r="D381" s="45" t="s">
        <v>14</v>
      </c>
      <c r="E381" s="33">
        <v>14</v>
      </c>
      <c r="F381" s="31">
        <v>70</v>
      </c>
      <c r="G381" s="77">
        <f t="shared" si="20"/>
        <v>980</v>
      </c>
    </row>
    <row r="382" ht="16" customHeight="1" spans="1:7">
      <c r="A382" s="81"/>
      <c r="B382" s="217"/>
      <c r="C382" s="33" t="s">
        <v>79</v>
      </c>
      <c r="D382" s="45" t="s">
        <v>77</v>
      </c>
      <c r="E382" s="33">
        <v>209.87</v>
      </c>
      <c r="F382" s="31">
        <v>560</v>
      </c>
      <c r="G382" s="77">
        <f t="shared" si="20"/>
        <v>117527.2</v>
      </c>
    </row>
    <row r="383" ht="16" customHeight="1" spans="1:7">
      <c r="A383" s="81"/>
      <c r="B383" s="218"/>
      <c r="C383" s="33" t="s">
        <v>100</v>
      </c>
      <c r="D383" s="45" t="s">
        <v>77</v>
      </c>
      <c r="E383" s="33">
        <v>99.35</v>
      </c>
      <c r="F383" s="31">
        <v>420</v>
      </c>
      <c r="G383" s="77">
        <f t="shared" si="20"/>
        <v>41727</v>
      </c>
    </row>
    <row r="384" ht="16" customHeight="1" spans="1:7">
      <c r="A384" s="81"/>
      <c r="B384" s="212" t="s">
        <v>23</v>
      </c>
      <c r="C384" s="81"/>
      <c r="D384" s="81"/>
      <c r="E384" s="81"/>
      <c r="F384" s="81"/>
      <c r="G384" s="89">
        <f>SUM(G377:G383)</f>
        <v>169729.7</v>
      </c>
    </row>
    <row r="385" ht="16" customHeight="1" spans="1:7">
      <c r="A385" s="81">
        <v>28</v>
      </c>
      <c r="B385" s="219" t="s">
        <v>166</v>
      </c>
      <c r="C385" s="81" t="s">
        <v>74</v>
      </c>
      <c r="D385" s="81" t="s">
        <v>12</v>
      </c>
      <c r="E385" s="81">
        <v>16</v>
      </c>
      <c r="F385" s="81">
        <v>50</v>
      </c>
      <c r="G385" s="77">
        <f>E385*F385</f>
        <v>800</v>
      </c>
    </row>
    <row r="386" ht="16" customHeight="1" spans="1:7">
      <c r="A386" s="81"/>
      <c r="B386" s="212" t="s">
        <v>23</v>
      </c>
      <c r="C386" s="81"/>
      <c r="D386" s="81"/>
      <c r="E386" s="81"/>
      <c r="F386" s="76"/>
      <c r="G386" s="89">
        <v>800</v>
      </c>
    </row>
    <row r="387" ht="16" customHeight="1" spans="1:7">
      <c r="A387" s="81">
        <v>29</v>
      </c>
      <c r="B387" s="219" t="s">
        <v>167</v>
      </c>
      <c r="C387" s="33" t="s">
        <v>79</v>
      </c>
      <c r="D387" s="45" t="s">
        <v>77</v>
      </c>
      <c r="E387" s="33">
        <v>30.32</v>
      </c>
      <c r="F387" s="81">
        <v>560</v>
      </c>
      <c r="G387" s="81">
        <f>E387*F387</f>
        <v>16979.2</v>
      </c>
    </row>
    <row r="388" ht="16" customHeight="1" spans="1:7">
      <c r="A388" s="81"/>
      <c r="B388" s="212" t="s">
        <v>23</v>
      </c>
      <c r="C388" s="81"/>
      <c r="D388" s="81"/>
      <c r="E388" s="81"/>
      <c r="F388" s="81"/>
      <c r="G388" s="89">
        <f>SUM(G387:G387)</f>
        <v>16979.2</v>
      </c>
    </row>
    <row r="389" ht="16" customHeight="1" spans="1:7">
      <c r="A389" s="206">
        <v>30</v>
      </c>
      <c r="B389" s="219" t="s">
        <v>168</v>
      </c>
      <c r="C389" s="33" t="s">
        <v>79</v>
      </c>
      <c r="D389" s="45" t="s">
        <v>77</v>
      </c>
      <c r="E389" s="33">
        <v>45.08</v>
      </c>
      <c r="F389" s="81">
        <v>560</v>
      </c>
      <c r="G389" s="81">
        <f>E389*F389</f>
        <v>25244.8</v>
      </c>
    </row>
    <row r="390" ht="16" customHeight="1" spans="1:7">
      <c r="A390" s="211"/>
      <c r="B390" s="212" t="s">
        <v>23</v>
      </c>
      <c r="C390" s="81"/>
      <c r="D390" s="81"/>
      <c r="E390" s="81"/>
      <c r="F390" s="81"/>
      <c r="G390" s="89">
        <f>SUM(G389:G389)</f>
        <v>25244.8</v>
      </c>
    </row>
    <row r="391" ht="16" customHeight="1" spans="1:7">
      <c r="A391" s="220" t="s">
        <v>169</v>
      </c>
      <c r="B391" s="221"/>
      <c r="C391" s="222"/>
      <c r="D391" s="222"/>
      <c r="E391" s="222"/>
      <c r="F391" s="222"/>
      <c r="G391" s="222">
        <f>G390+G388+G386+G384+G376+G370+G353+G341+G339+G336+G334+G318+G282+G235+G225+G218+G216+G187+G159+G150+G121+G106+G79+G76+G74+G68+G62+G56+G51+G33+G15</f>
        <v>1059367.85</v>
      </c>
    </row>
  </sheetData>
  <mergeCells count="80">
    <mergeCell ref="A1:G1"/>
    <mergeCell ref="A2:G2"/>
    <mergeCell ref="C3:G3"/>
    <mergeCell ref="A391:B391"/>
    <mergeCell ref="A3:A5"/>
    <mergeCell ref="A6:A15"/>
    <mergeCell ref="A16:A33"/>
    <mergeCell ref="A34:A51"/>
    <mergeCell ref="A52:A56"/>
    <mergeCell ref="A57:A62"/>
    <mergeCell ref="A63:A68"/>
    <mergeCell ref="A69:A74"/>
    <mergeCell ref="A75:A76"/>
    <mergeCell ref="A77:A79"/>
    <mergeCell ref="A80:A106"/>
    <mergeCell ref="A107:A121"/>
    <mergeCell ref="A122:A150"/>
    <mergeCell ref="A151:A159"/>
    <mergeCell ref="A160:A187"/>
    <mergeCell ref="A188:A216"/>
    <mergeCell ref="A217:A218"/>
    <mergeCell ref="A219:A225"/>
    <mergeCell ref="A226:A235"/>
    <mergeCell ref="A236:A282"/>
    <mergeCell ref="A283:A318"/>
    <mergeCell ref="A319:A334"/>
    <mergeCell ref="A335:A336"/>
    <mergeCell ref="A337:A339"/>
    <mergeCell ref="A340:A341"/>
    <mergeCell ref="A342:A353"/>
    <mergeCell ref="A354:A370"/>
    <mergeCell ref="A371:A376"/>
    <mergeCell ref="A377:A384"/>
    <mergeCell ref="A385:A386"/>
    <mergeCell ref="A387:A388"/>
    <mergeCell ref="A389:A390"/>
    <mergeCell ref="B3:B5"/>
    <mergeCell ref="B6:B14"/>
    <mergeCell ref="B16:B32"/>
    <mergeCell ref="B34:B50"/>
    <mergeCell ref="B52:B55"/>
    <mergeCell ref="B57:B61"/>
    <mergeCell ref="B63:B67"/>
    <mergeCell ref="B69:B73"/>
    <mergeCell ref="B77:B78"/>
    <mergeCell ref="B80:B105"/>
    <mergeCell ref="B107:B120"/>
    <mergeCell ref="B122:B149"/>
    <mergeCell ref="B151:B158"/>
    <mergeCell ref="B160:B186"/>
    <mergeCell ref="B188:B214"/>
    <mergeCell ref="B219:B224"/>
    <mergeCell ref="B226:B234"/>
    <mergeCell ref="B236:B281"/>
    <mergeCell ref="B283:B317"/>
    <mergeCell ref="B319:B333"/>
    <mergeCell ref="B337:B338"/>
    <mergeCell ref="B342:B352"/>
    <mergeCell ref="B354:B369"/>
    <mergeCell ref="B371:B375"/>
    <mergeCell ref="B377:B383"/>
    <mergeCell ref="C4:C5"/>
    <mergeCell ref="C139:C142"/>
    <mergeCell ref="C154:C155"/>
    <mergeCell ref="C160:C162"/>
    <mergeCell ref="C208:C209"/>
    <mergeCell ref="C210:C211"/>
    <mergeCell ref="C260:C264"/>
    <mergeCell ref="C266:C268"/>
    <mergeCell ref="C270:C274"/>
    <mergeCell ref="C276:C278"/>
    <mergeCell ref="C307:C308"/>
    <mergeCell ref="C309:C311"/>
    <mergeCell ref="C312:C313"/>
    <mergeCell ref="C342:C343"/>
    <mergeCell ref="C378:C379"/>
    <mergeCell ref="D4:D5"/>
    <mergeCell ref="E4:E5"/>
    <mergeCell ref="F4:F5"/>
    <mergeCell ref="G4:G5"/>
  </mergeCells>
  <pageMargins left="0.751388888888889" right="0.751388888888889" top="0.802777777777778" bottom="0.590277777777778" header="0.511805555555556" footer="0.472222222222222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8"/>
  <sheetViews>
    <sheetView zoomScale="110" zoomScaleNormal="110" topLeftCell="A401" workbookViewId="0">
      <selection activeCell="C410" sqref="$A410:$XFD427"/>
    </sheetView>
  </sheetViews>
  <sheetFormatPr defaultColWidth="9" defaultRowHeight="18.75" outlineLevelCol="6"/>
  <cols>
    <col min="1" max="1" width="6.875" style="144" customWidth="1"/>
    <col min="2" max="2" width="10.8833333333333" style="144" customWidth="1"/>
    <col min="3" max="3" width="20.3333333333333" style="144" customWidth="1"/>
    <col min="4" max="4" width="10.2583333333333" style="144" customWidth="1"/>
    <col min="5" max="5" width="9.125" style="145"/>
    <col min="6" max="6" width="12.8833333333333" style="146" customWidth="1"/>
    <col min="7" max="7" width="18.0416666666667" style="146" customWidth="1"/>
  </cols>
  <sheetData>
    <row r="1" ht="59" customHeight="1" spans="1:7">
      <c r="A1" s="147" t="s">
        <v>170</v>
      </c>
      <c r="B1" s="148"/>
      <c r="C1" s="148"/>
      <c r="D1" s="148"/>
      <c r="E1" s="149"/>
      <c r="F1" s="150"/>
      <c r="G1" s="150"/>
    </row>
    <row r="2" spans="1:7">
      <c r="A2" s="15" t="s">
        <v>1</v>
      </c>
      <c r="B2" s="151"/>
      <c r="C2" s="15"/>
      <c r="D2" s="15"/>
      <c r="E2" s="152"/>
      <c r="F2" s="17"/>
      <c r="G2" s="17"/>
    </row>
    <row r="3" ht="18" customHeight="1" spans="1:7">
      <c r="A3" s="101" t="s">
        <v>2</v>
      </c>
      <c r="B3" s="101" t="s">
        <v>3</v>
      </c>
      <c r="C3" s="153" t="s">
        <v>4</v>
      </c>
      <c r="D3" s="21"/>
      <c r="E3" s="154"/>
      <c r="F3" s="21"/>
      <c r="G3" s="21"/>
    </row>
    <row r="4" spans="1:7">
      <c r="A4" s="103"/>
      <c r="B4" s="103"/>
      <c r="C4" s="155" t="s">
        <v>5</v>
      </c>
      <c r="D4" s="103" t="s">
        <v>6</v>
      </c>
      <c r="E4" s="104" t="s">
        <v>7</v>
      </c>
      <c r="F4" s="156" t="s">
        <v>8</v>
      </c>
      <c r="G4" s="24" t="s">
        <v>9</v>
      </c>
    </row>
    <row r="5" ht="18" customHeight="1" spans="1:7">
      <c r="A5" s="103"/>
      <c r="B5" s="103"/>
      <c r="C5" s="155"/>
      <c r="D5" s="103"/>
      <c r="E5" s="104"/>
      <c r="F5" s="156"/>
      <c r="G5" s="24"/>
    </row>
    <row r="6" ht="15" customHeight="1" spans="1:7">
      <c r="A6" s="26">
        <v>1</v>
      </c>
      <c r="B6" s="26" t="s">
        <v>171</v>
      </c>
      <c r="C6" s="112" t="s">
        <v>18</v>
      </c>
      <c r="D6" s="27" t="s">
        <v>12</v>
      </c>
      <c r="E6" s="111">
        <v>8</v>
      </c>
      <c r="F6" s="31">
        <v>120</v>
      </c>
      <c r="G6" s="29">
        <v>960</v>
      </c>
    </row>
    <row r="7" ht="15" customHeight="1" spans="1:7">
      <c r="A7" s="26"/>
      <c r="B7" s="26"/>
      <c r="C7" s="112" t="s">
        <v>11</v>
      </c>
      <c r="D7" s="27" t="s">
        <v>12</v>
      </c>
      <c r="E7" s="111">
        <v>1</v>
      </c>
      <c r="F7" s="31">
        <v>200</v>
      </c>
      <c r="G7" s="29">
        <v>200</v>
      </c>
    </row>
    <row r="8" ht="15" customHeight="1" spans="1:7">
      <c r="A8" s="26"/>
      <c r="B8" s="26"/>
      <c r="C8" s="112" t="s">
        <v>53</v>
      </c>
      <c r="D8" s="27" t="s">
        <v>12</v>
      </c>
      <c r="E8" s="111">
        <v>32</v>
      </c>
      <c r="F8" s="31">
        <v>20</v>
      </c>
      <c r="G8" s="29">
        <v>640</v>
      </c>
    </row>
    <row r="9" ht="15" customHeight="1" spans="1:7">
      <c r="A9" s="26"/>
      <c r="B9" s="26"/>
      <c r="C9" s="112" t="s">
        <v>74</v>
      </c>
      <c r="D9" s="27" t="s">
        <v>12</v>
      </c>
      <c r="E9" s="111">
        <v>1</v>
      </c>
      <c r="F9" s="31">
        <v>50</v>
      </c>
      <c r="G9" s="29">
        <v>50</v>
      </c>
    </row>
    <row r="10" ht="15" customHeight="1" spans="1:7">
      <c r="A10" s="26"/>
      <c r="B10" s="26"/>
      <c r="C10" s="112" t="s">
        <v>172</v>
      </c>
      <c r="D10" s="27" t="s">
        <v>12</v>
      </c>
      <c r="E10" s="111">
        <v>4</v>
      </c>
      <c r="F10" s="31">
        <v>70</v>
      </c>
      <c r="G10" s="29">
        <v>280</v>
      </c>
    </row>
    <row r="11" ht="15" customHeight="1" spans="1:7">
      <c r="A11" s="26"/>
      <c r="B11" s="26"/>
      <c r="C11" s="112" t="s">
        <v>173</v>
      </c>
      <c r="D11" s="27" t="s">
        <v>12</v>
      </c>
      <c r="E11" s="111">
        <v>4</v>
      </c>
      <c r="F11" s="31">
        <v>35</v>
      </c>
      <c r="G11" s="29">
        <v>140</v>
      </c>
    </row>
    <row r="12" ht="15" customHeight="1" spans="1:7">
      <c r="A12" s="26"/>
      <c r="B12" s="26"/>
      <c r="C12" s="112" t="s">
        <v>174</v>
      </c>
      <c r="D12" s="27" t="s">
        <v>14</v>
      </c>
      <c r="E12" s="111">
        <v>1</v>
      </c>
      <c r="F12" s="31">
        <v>50</v>
      </c>
      <c r="G12" s="29">
        <v>50</v>
      </c>
    </row>
    <row r="13" ht="15" customHeight="1" spans="1:7">
      <c r="A13" s="26"/>
      <c r="B13" s="26"/>
      <c r="C13" s="112" t="s">
        <v>175</v>
      </c>
      <c r="D13" s="27" t="s">
        <v>12</v>
      </c>
      <c r="E13" s="111">
        <v>6</v>
      </c>
      <c r="F13" s="31">
        <v>20</v>
      </c>
      <c r="G13" s="29">
        <v>120</v>
      </c>
    </row>
    <row r="14" ht="15" customHeight="1" spans="1:7">
      <c r="A14" s="116"/>
      <c r="B14" s="116" t="s">
        <v>23</v>
      </c>
      <c r="C14" s="118"/>
      <c r="D14" s="27"/>
      <c r="E14" s="117"/>
      <c r="F14" s="38"/>
      <c r="G14" s="39">
        <f>SUM(G6:G13)</f>
        <v>2440</v>
      </c>
    </row>
    <row r="15" ht="15" customHeight="1" spans="1:7">
      <c r="A15" s="26">
        <v>2</v>
      </c>
      <c r="B15" s="26" t="s">
        <v>176</v>
      </c>
      <c r="C15" s="112" t="s">
        <v>18</v>
      </c>
      <c r="D15" s="27" t="s">
        <v>12</v>
      </c>
      <c r="E15" s="111">
        <v>5</v>
      </c>
      <c r="F15" s="31">
        <v>90</v>
      </c>
      <c r="G15" s="29">
        <v>450</v>
      </c>
    </row>
    <row r="16" ht="15" customHeight="1" spans="1:7">
      <c r="A16" s="26"/>
      <c r="B16" s="26"/>
      <c r="C16" s="112" t="s">
        <v>53</v>
      </c>
      <c r="D16" s="27" t="s">
        <v>12</v>
      </c>
      <c r="E16" s="111">
        <v>22</v>
      </c>
      <c r="F16" s="31">
        <v>20</v>
      </c>
      <c r="G16" s="29">
        <v>440</v>
      </c>
    </row>
    <row r="17" ht="15" customHeight="1" spans="1:7">
      <c r="A17" s="26"/>
      <c r="B17" s="26"/>
      <c r="C17" s="112" t="s">
        <v>173</v>
      </c>
      <c r="D17" s="27" t="s">
        <v>12</v>
      </c>
      <c r="E17" s="111">
        <v>14</v>
      </c>
      <c r="F17" s="31">
        <v>35</v>
      </c>
      <c r="G17" s="29">
        <v>490</v>
      </c>
    </row>
    <row r="18" ht="15" customHeight="1" spans="1:7">
      <c r="A18" s="116"/>
      <c r="B18" s="116" t="s">
        <v>23</v>
      </c>
      <c r="C18" s="118"/>
      <c r="D18" s="27"/>
      <c r="E18" s="117"/>
      <c r="F18" s="38"/>
      <c r="G18" s="39">
        <v>1380</v>
      </c>
    </row>
    <row r="19" ht="15" customHeight="1" spans="1:7">
      <c r="A19" s="26">
        <v>3</v>
      </c>
      <c r="B19" s="40" t="s">
        <v>177</v>
      </c>
      <c r="C19" s="112" t="s">
        <v>11</v>
      </c>
      <c r="D19" s="27" t="s">
        <v>12</v>
      </c>
      <c r="E19" s="157">
        <v>4</v>
      </c>
      <c r="F19" s="29">
        <v>200</v>
      </c>
      <c r="G19" s="29">
        <v>800</v>
      </c>
    </row>
    <row r="20" ht="15" customHeight="1" spans="1:7">
      <c r="A20" s="26"/>
      <c r="B20" s="41"/>
      <c r="C20" s="109" t="s">
        <v>53</v>
      </c>
      <c r="D20" s="27" t="s">
        <v>12</v>
      </c>
      <c r="E20" s="157">
        <v>32</v>
      </c>
      <c r="F20" s="29">
        <v>20</v>
      </c>
      <c r="G20" s="29">
        <v>640</v>
      </c>
    </row>
    <row r="21" ht="15" customHeight="1" spans="1:7">
      <c r="A21" s="26"/>
      <c r="B21" s="41"/>
      <c r="C21" s="109" t="s">
        <v>150</v>
      </c>
      <c r="D21" s="27" t="s">
        <v>12</v>
      </c>
      <c r="E21" s="157">
        <v>4</v>
      </c>
      <c r="F21" s="29">
        <v>100</v>
      </c>
      <c r="G21" s="29">
        <v>400</v>
      </c>
    </row>
    <row r="22" ht="15" customHeight="1" spans="1:7">
      <c r="A22" s="26"/>
      <c r="B22" s="41"/>
      <c r="C22" s="109" t="s">
        <v>175</v>
      </c>
      <c r="D22" s="27" t="s">
        <v>12</v>
      </c>
      <c r="E22" s="157">
        <v>4</v>
      </c>
      <c r="F22" s="29">
        <v>35</v>
      </c>
      <c r="G22" s="29">
        <v>140</v>
      </c>
    </row>
    <row r="23" ht="15" customHeight="1" spans="1:7">
      <c r="A23" s="26"/>
      <c r="B23" s="41"/>
      <c r="C23" s="112" t="s">
        <v>18</v>
      </c>
      <c r="D23" s="27" t="s">
        <v>12</v>
      </c>
      <c r="E23" s="121">
        <v>15</v>
      </c>
      <c r="F23" s="45">
        <v>120</v>
      </c>
      <c r="G23" s="29">
        <v>1800</v>
      </c>
    </row>
    <row r="24" ht="15" customHeight="1" spans="1:7">
      <c r="A24" s="26"/>
      <c r="B24" s="41"/>
      <c r="C24" s="112" t="s">
        <v>173</v>
      </c>
      <c r="D24" s="27" t="s">
        <v>12</v>
      </c>
      <c r="E24" s="121">
        <v>8</v>
      </c>
      <c r="F24" s="45">
        <v>35</v>
      </c>
      <c r="G24" s="29">
        <v>280</v>
      </c>
    </row>
    <row r="25" ht="15" customHeight="1" spans="1:7">
      <c r="A25" s="26"/>
      <c r="B25" s="41"/>
      <c r="C25" s="112" t="s">
        <v>178</v>
      </c>
      <c r="D25" s="27" t="s">
        <v>14</v>
      </c>
      <c r="E25" s="121">
        <v>1</v>
      </c>
      <c r="F25" s="45">
        <v>90</v>
      </c>
      <c r="G25" s="29">
        <v>90</v>
      </c>
    </row>
    <row r="26" ht="15" customHeight="1" spans="1:7">
      <c r="A26" s="116"/>
      <c r="B26" s="41"/>
      <c r="C26" s="112" t="s">
        <v>11</v>
      </c>
      <c r="D26" s="27" t="s">
        <v>12</v>
      </c>
      <c r="E26" s="121">
        <v>2</v>
      </c>
      <c r="F26" s="45">
        <v>200</v>
      </c>
      <c r="G26" s="45">
        <f t="shared" ref="G26:G28" si="0">E26*F26</f>
        <v>400</v>
      </c>
    </row>
    <row r="27" ht="15" customHeight="1" spans="1:7">
      <c r="A27" s="116"/>
      <c r="B27" s="41"/>
      <c r="C27" s="112" t="s">
        <v>40</v>
      </c>
      <c r="D27" s="27" t="s">
        <v>12</v>
      </c>
      <c r="E27" s="121">
        <v>1</v>
      </c>
      <c r="F27" s="45">
        <v>90</v>
      </c>
      <c r="G27" s="45">
        <f t="shared" si="0"/>
        <v>90</v>
      </c>
    </row>
    <row r="28" ht="15" customHeight="1" spans="1:7">
      <c r="A28" s="116"/>
      <c r="B28" s="48"/>
      <c r="C28" s="112" t="s">
        <v>15</v>
      </c>
      <c r="D28" s="27" t="s">
        <v>12</v>
      </c>
      <c r="E28" s="121">
        <v>1</v>
      </c>
      <c r="F28" s="45">
        <v>20</v>
      </c>
      <c r="G28" s="45">
        <f t="shared" si="0"/>
        <v>20</v>
      </c>
    </row>
    <row r="29" ht="15" customHeight="1" spans="1:7">
      <c r="A29" s="116"/>
      <c r="B29" s="116" t="s">
        <v>23</v>
      </c>
      <c r="C29" s="118"/>
      <c r="D29" s="27"/>
      <c r="E29" s="122"/>
      <c r="F29" s="60"/>
      <c r="G29" s="39">
        <f>SUM(G19:G28)</f>
        <v>4660</v>
      </c>
    </row>
    <row r="30" ht="15" customHeight="1" spans="1:7">
      <c r="A30" s="26">
        <v>4</v>
      </c>
      <c r="B30" s="26" t="s">
        <v>179</v>
      </c>
      <c r="C30" s="112" t="s">
        <v>53</v>
      </c>
      <c r="D30" s="27" t="s">
        <v>12</v>
      </c>
      <c r="E30" s="121">
        <v>10</v>
      </c>
      <c r="F30" s="45">
        <v>20</v>
      </c>
      <c r="G30" s="29">
        <v>200</v>
      </c>
    </row>
    <row r="31" ht="15" customHeight="1" spans="1:7">
      <c r="A31" s="26"/>
      <c r="B31" s="26"/>
      <c r="C31" s="112" t="s">
        <v>173</v>
      </c>
      <c r="D31" s="27" t="s">
        <v>12</v>
      </c>
      <c r="E31" s="121">
        <v>1</v>
      </c>
      <c r="F31" s="45">
        <v>35</v>
      </c>
      <c r="G31" s="29">
        <v>35</v>
      </c>
    </row>
    <row r="32" ht="15" customHeight="1" spans="1:7">
      <c r="A32" s="26"/>
      <c r="B32" s="26"/>
      <c r="C32" s="112" t="s">
        <v>180</v>
      </c>
      <c r="D32" s="27" t="s">
        <v>12</v>
      </c>
      <c r="E32" s="121">
        <v>3</v>
      </c>
      <c r="F32" s="45">
        <v>4</v>
      </c>
      <c r="G32" s="29">
        <v>12</v>
      </c>
    </row>
    <row r="33" ht="15" customHeight="1" spans="1:7">
      <c r="A33" s="26"/>
      <c r="B33" s="26"/>
      <c r="C33" s="112" t="s">
        <v>18</v>
      </c>
      <c r="D33" s="27" t="s">
        <v>12</v>
      </c>
      <c r="E33" s="121">
        <v>3</v>
      </c>
      <c r="F33" s="45">
        <v>120</v>
      </c>
      <c r="G33" s="29">
        <v>360</v>
      </c>
    </row>
    <row r="34" ht="15" customHeight="1" spans="1:7">
      <c r="A34" s="26"/>
      <c r="B34" s="26"/>
      <c r="C34" s="112" t="s">
        <v>56</v>
      </c>
      <c r="D34" s="27" t="s">
        <v>12</v>
      </c>
      <c r="E34" s="121">
        <v>2</v>
      </c>
      <c r="F34" s="45">
        <v>10</v>
      </c>
      <c r="G34" s="29">
        <v>20</v>
      </c>
    </row>
    <row r="35" ht="15" customHeight="1" spans="1:7">
      <c r="A35" s="116"/>
      <c r="B35" s="116" t="s">
        <v>23</v>
      </c>
      <c r="C35" s="118"/>
      <c r="D35" s="27"/>
      <c r="E35" s="122"/>
      <c r="F35" s="60"/>
      <c r="G35" s="39">
        <v>627</v>
      </c>
    </row>
    <row r="36" ht="12" customHeight="1" spans="1:7">
      <c r="A36" s="26">
        <v>5</v>
      </c>
      <c r="B36" s="26" t="s">
        <v>181</v>
      </c>
      <c r="C36" s="112" t="s">
        <v>18</v>
      </c>
      <c r="D36" s="27" t="s">
        <v>12</v>
      </c>
      <c r="E36" s="157">
        <v>8</v>
      </c>
      <c r="F36" s="29">
        <v>90</v>
      </c>
      <c r="G36" s="29">
        <f t="shared" ref="G36:G43" si="1">E36*F36</f>
        <v>720</v>
      </c>
    </row>
    <row r="37" ht="12" customHeight="1" spans="1:7">
      <c r="A37" s="26"/>
      <c r="B37" s="26"/>
      <c r="C37" s="112" t="s">
        <v>53</v>
      </c>
      <c r="D37" s="27" t="s">
        <v>12</v>
      </c>
      <c r="E37" s="157">
        <v>6</v>
      </c>
      <c r="F37" s="29">
        <v>20</v>
      </c>
      <c r="G37" s="29">
        <f t="shared" si="1"/>
        <v>120</v>
      </c>
    </row>
    <row r="38" ht="12" customHeight="1" spans="1:7">
      <c r="A38" s="26"/>
      <c r="B38" s="26"/>
      <c r="C38" s="112" t="s">
        <v>182</v>
      </c>
      <c r="D38" s="27" t="s">
        <v>12</v>
      </c>
      <c r="E38" s="157">
        <v>2</v>
      </c>
      <c r="F38" s="29">
        <v>5</v>
      </c>
      <c r="G38" s="29">
        <f t="shared" si="1"/>
        <v>10</v>
      </c>
    </row>
    <row r="39" ht="12" customHeight="1" spans="1:7">
      <c r="A39" s="26"/>
      <c r="B39" s="26"/>
      <c r="C39" s="112" t="s">
        <v>116</v>
      </c>
      <c r="D39" s="27" t="s">
        <v>12</v>
      </c>
      <c r="E39" s="157">
        <v>4</v>
      </c>
      <c r="F39" s="29">
        <v>600</v>
      </c>
      <c r="G39" s="29">
        <f t="shared" si="1"/>
        <v>2400</v>
      </c>
    </row>
    <row r="40" ht="12" customHeight="1" spans="1:7">
      <c r="A40" s="26"/>
      <c r="B40" s="26"/>
      <c r="C40" s="112" t="s">
        <v>180</v>
      </c>
      <c r="D40" s="27" t="s">
        <v>12</v>
      </c>
      <c r="E40" s="157">
        <v>4</v>
      </c>
      <c r="F40" s="29">
        <v>4</v>
      </c>
      <c r="G40" s="29">
        <f t="shared" si="1"/>
        <v>16</v>
      </c>
    </row>
    <row r="41" ht="12" customHeight="1" spans="1:7">
      <c r="A41" s="26"/>
      <c r="B41" s="26"/>
      <c r="C41" s="112" t="s">
        <v>11</v>
      </c>
      <c r="D41" s="27" t="s">
        <v>12</v>
      </c>
      <c r="E41" s="157">
        <v>14</v>
      </c>
      <c r="F41" s="29">
        <v>200</v>
      </c>
      <c r="G41" s="29">
        <f t="shared" si="1"/>
        <v>2800</v>
      </c>
    </row>
    <row r="42" ht="12" customHeight="1" spans="1:7">
      <c r="A42" s="26"/>
      <c r="B42" s="26"/>
      <c r="C42" s="112" t="s">
        <v>183</v>
      </c>
      <c r="D42" s="27" t="s">
        <v>38</v>
      </c>
      <c r="E42" s="157">
        <v>1</v>
      </c>
      <c r="F42" s="29">
        <v>1000</v>
      </c>
      <c r="G42" s="29">
        <f t="shared" si="1"/>
        <v>1000</v>
      </c>
    </row>
    <row r="43" ht="12" customHeight="1" spans="1:7">
      <c r="A43" s="26"/>
      <c r="B43" s="26"/>
      <c r="C43" s="112" t="s">
        <v>173</v>
      </c>
      <c r="D43" s="27" t="s">
        <v>12</v>
      </c>
      <c r="E43" s="157">
        <v>2</v>
      </c>
      <c r="F43" s="29">
        <v>35</v>
      </c>
      <c r="G43" s="29">
        <f t="shared" si="1"/>
        <v>70</v>
      </c>
    </row>
    <row r="44" ht="12" customHeight="1" spans="1:7">
      <c r="A44" s="116"/>
      <c r="B44" s="119" t="s">
        <v>23</v>
      </c>
      <c r="C44" s="118"/>
      <c r="D44" s="27"/>
      <c r="E44" s="158"/>
      <c r="F44" s="39"/>
      <c r="G44" s="39">
        <f>SUM(G36:G43)</f>
        <v>7136</v>
      </c>
    </row>
    <row r="45" ht="15" customHeight="1" spans="1:7">
      <c r="A45" s="26">
        <v>6</v>
      </c>
      <c r="B45" s="26" t="s">
        <v>184</v>
      </c>
      <c r="C45" s="112" t="s">
        <v>18</v>
      </c>
      <c r="D45" s="27" t="s">
        <v>12</v>
      </c>
      <c r="E45" s="121">
        <v>4</v>
      </c>
      <c r="F45" s="45">
        <v>120</v>
      </c>
      <c r="G45" s="29">
        <v>480</v>
      </c>
    </row>
    <row r="46" ht="15" customHeight="1" spans="1:7">
      <c r="A46" s="26"/>
      <c r="B46" s="26"/>
      <c r="C46" s="112" t="s">
        <v>53</v>
      </c>
      <c r="D46" s="27" t="s">
        <v>12</v>
      </c>
      <c r="E46" s="121">
        <v>3</v>
      </c>
      <c r="F46" s="45">
        <v>20</v>
      </c>
      <c r="G46" s="29">
        <v>60</v>
      </c>
    </row>
    <row r="47" ht="15" customHeight="1" spans="1:7">
      <c r="A47" s="26"/>
      <c r="B47" s="26"/>
      <c r="C47" s="112" t="s">
        <v>185</v>
      </c>
      <c r="D47" s="27" t="s">
        <v>12</v>
      </c>
      <c r="E47" s="121">
        <v>8</v>
      </c>
      <c r="F47" s="45">
        <v>5</v>
      </c>
      <c r="G47" s="29">
        <v>40</v>
      </c>
    </row>
    <row r="48" ht="15" customHeight="1" spans="1:7">
      <c r="A48" s="116"/>
      <c r="B48" s="116" t="s">
        <v>23</v>
      </c>
      <c r="C48" s="118"/>
      <c r="D48" s="27"/>
      <c r="E48" s="158"/>
      <c r="F48" s="39"/>
      <c r="G48" s="39">
        <v>580</v>
      </c>
    </row>
    <row r="49" ht="15" customHeight="1" spans="1:7">
      <c r="A49" s="26">
        <v>7</v>
      </c>
      <c r="B49" s="109" t="s">
        <v>186</v>
      </c>
      <c r="C49" s="109" t="s">
        <v>53</v>
      </c>
      <c r="D49" s="27" t="s">
        <v>12</v>
      </c>
      <c r="E49" s="157">
        <v>3</v>
      </c>
      <c r="F49" s="29">
        <v>20</v>
      </c>
      <c r="G49" s="29">
        <v>60</v>
      </c>
    </row>
    <row r="50" ht="15" customHeight="1" spans="1:7">
      <c r="A50" s="26"/>
      <c r="B50" s="109"/>
      <c r="C50" s="109" t="s">
        <v>185</v>
      </c>
      <c r="D50" s="27" t="s">
        <v>12</v>
      </c>
      <c r="E50" s="111">
        <v>5</v>
      </c>
      <c r="F50" s="31">
        <v>5</v>
      </c>
      <c r="G50" s="29">
        <v>25</v>
      </c>
    </row>
    <row r="51" ht="15" customHeight="1" spans="1:7">
      <c r="A51" s="116"/>
      <c r="B51" s="116" t="s">
        <v>23</v>
      </c>
      <c r="C51" s="118"/>
      <c r="D51" s="27"/>
      <c r="E51" s="117"/>
      <c r="F51" s="38"/>
      <c r="G51" s="39">
        <v>85</v>
      </c>
    </row>
    <row r="52" ht="15" customHeight="1" spans="1:7">
      <c r="A52" s="26">
        <v>8</v>
      </c>
      <c r="B52" s="26" t="s">
        <v>187</v>
      </c>
      <c r="C52" s="112" t="s">
        <v>18</v>
      </c>
      <c r="D52" s="27" t="s">
        <v>12</v>
      </c>
      <c r="E52" s="111">
        <v>3</v>
      </c>
      <c r="F52" s="31">
        <v>120</v>
      </c>
      <c r="G52" s="29">
        <v>360</v>
      </c>
    </row>
    <row r="53" ht="15" customHeight="1" spans="1:7">
      <c r="A53" s="26"/>
      <c r="B53" s="26"/>
      <c r="C53" s="112" t="s">
        <v>185</v>
      </c>
      <c r="D53" s="27" t="s">
        <v>12</v>
      </c>
      <c r="E53" s="111">
        <v>7</v>
      </c>
      <c r="F53" s="31">
        <v>5</v>
      </c>
      <c r="G53" s="29">
        <v>35</v>
      </c>
    </row>
    <row r="54" ht="15" customHeight="1" spans="1:7">
      <c r="A54" s="26"/>
      <c r="B54" s="26"/>
      <c r="C54" s="112" t="s">
        <v>174</v>
      </c>
      <c r="D54" s="27" t="s">
        <v>12</v>
      </c>
      <c r="E54" s="121">
        <v>1</v>
      </c>
      <c r="F54" s="45">
        <v>50</v>
      </c>
      <c r="G54" s="29">
        <v>50</v>
      </c>
    </row>
    <row r="55" ht="15" customHeight="1" spans="1:7">
      <c r="A55" s="116"/>
      <c r="B55" s="116" t="s">
        <v>23</v>
      </c>
      <c r="C55" s="118"/>
      <c r="D55" s="27"/>
      <c r="E55" s="122"/>
      <c r="F55" s="60"/>
      <c r="G55" s="39">
        <f>SUM(G52:G54)</f>
        <v>445</v>
      </c>
    </row>
    <row r="56" ht="15" customHeight="1" spans="1:7">
      <c r="A56" s="26">
        <v>9</v>
      </c>
      <c r="B56" s="26" t="s">
        <v>188</v>
      </c>
      <c r="C56" s="112" t="s">
        <v>18</v>
      </c>
      <c r="D56" s="27" t="s">
        <v>12</v>
      </c>
      <c r="E56" s="121">
        <v>13</v>
      </c>
      <c r="F56" s="45">
        <v>120</v>
      </c>
      <c r="G56" s="29">
        <v>1560</v>
      </c>
    </row>
    <row r="57" ht="15" customHeight="1" spans="1:7">
      <c r="A57" s="26"/>
      <c r="B57" s="26"/>
      <c r="C57" s="112" t="s">
        <v>53</v>
      </c>
      <c r="D57" s="27" t="s">
        <v>12</v>
      </c>
      <c r="E57" s="121">
        <v>9</v>
      </c>
      <c r="F57" s="45">
        <v>20</v>
      </c>
      <c r="G57" s="29">
        <v>180</v>
      </c>
    </row>
    <row r="58" ht="15" customHeight="1" spans="1:7">
      <c r="A58" s="26"/>
      <c r="B58" s="26"/>
      <c r="C58" s="112" t="s">
        <v>172</v>
      </c>
      <c r="D58" s="27" t="s">
        <v>12</v>
      </c>
      <c r="E58" s="121">
        <v>1</v>
      </c>
      <c r="F58" s="45">
        <v>70</v>
      </c>
      <c r="G58" s="29">
        <v>70</v>
      </c>
    </row>
    <row r="59" ht="15" customHeight="1" spans="1:7">
      <c r="A59" s="26"/>
      <c r="B59" s="26"/>
      <c r="C59" s="112" t="s">
        <v>11</v>
      </c>
      <c r="D59" s="27" t="s">
        <v>12</v>
      </c>
      <c r="E59" s="121">
        <v>2</v>
      </c>
      <c r="F59" s="45">
        <v>200</v>
      </c>
      <c r="G59" s="29">
        <v>400</v>
      </c>
    </row>
    <row r="60" ht="15" customHeight="1" spans="1:7">
      <c r="A60" s="26"/>
      <c r="B60" s="26"/>
      <c r="C60" s="112" t="s">
        <v>185</v>
      </c>
      <c r="D60" s="27" t="s">
        <v>12</v>
      </c>
      <c r="E60" s="121">
        <v>7</v>
      </c>
      <c r="F60" s="45">
        <v>5</v>
      </c>
      <c r="G60" s="29">
        <v>35</v>
      </c>
    </row>
    <row r="61" ht="15" customHeight="1" spans="1:7">
      <c r="A61" s="26"/>
      <c r="B61" s="26"/>
      <c r="C61" s="112" t="s">
        <v>178</v>
      </c>
      <c r="D61" s="27" t="s">
        <v>14</v>
      </c>
      <c r="E61" s="121">
        <v>1</v>
      </c>
      <c r="F61" s="45">
        <v>90</v>
      </c>
      <c r="G61" s="29">
        <v>90</v>
      </c>
    </row>
    <row r="62" ht="15" customHeight="1" spans="1:7">
      <c r="A62" s="116"/>
      <c r="B62" s="116" t="s">
        <v>23</v>
      </c>
      <c r="C62" s="118"/>
      <c r="D62" s="27"/>
      <c r="E62" s="122"/>
      <c r="F62" s="60"/>
      <c r="G62" s="39">
        <f>SUM(G56:G61)</f>
        <v>2335</v>
      </c>
    </row>
    <row r="63" ht="15" customHeight="1" spans="1:7">
      <c r="A63" s="26">
        <v>10</v>
      </c>
      <c r="B63" s="26" t="s">
        <v>189</v>
      </c>
      <c r="C63" s="112" t="s">
        <v>173</v>
      </c>
      <c r="D63" s="27" t="s">
        <v>12</v>
      </c>
      <c r="E63" s="121">
        <v>4</v>
      </c>
      <c r="F63" s="45">
        <v>35</v>
      </c>
      <c r="G63" s="29">
        <v>140</v>
      </c>
    </row>
    <row r="64" ht="15" customHeight="1" spans="1:7">
      <c r="A64" s="26"/>
      <c r="B64" s="26"/>
      <c r="C64" s="112" t="s">
        <v>180</v>
      </c>
      <c r="D64" s="27" t="s">
        <v>12</v>
      </c>
      <c r="E64" s="121">
        <v>1</v>
      </c>
      <c r="F64" s="45">
        <v>4</v>
      </c>
      <c r="G64" s="29">
        <v>4</v>
      </c>
    </row>
    <row r="65" ht="15" customHeight="1" spans="1:7">
      <c r="A65" s="26"/>
      <c r="B65" s="26"/>
      <c r="C65" s="112" t="s">
        <v>150</v>
      </c>
      <c r="D65" s="27" t="s">
        <v>12</v>
      </c>
      <c r="E65" s="121">
        <v>1</v>
      </c>
      <c r="F65" s="45">
        <v>100</v>
      </c>
      <c r="G65" s="29">
        <v>100</v>
      </c>
    </row>
    <row r="66" ht="15" customHeight="1" spans="1:7">
      <c r="A66" s="26"/>
      <c r="B66" s="26"/>
      <c r="C66" s="112" t="s">
        <v>175</v>
      </c>
      <c r="D66" s="27" t="s">
        <v>12</v>
      </c>
      <c r="E66" s="121">
        <v>3</v>
      </c>
      <c r="F66" s="45">
        <v>35</v>
      </c>
      <c r="G66" s="29">
        <v>105</v>
      </c>
    </row>
    <row r="67" ht="15" customHeight="1" spans="1:7">
      <c r="A67" s="26"/>
      <c r="B67" s="26"/>
      <c r="C67" s="112" t="s">
        <v>56</v>
      </c>
      <c r="D67" s="27" t="s">
        <v>12</v>
      </c>
      <c r="E67" s="121">
        <v>20</v>
      </c>
      <c r="F67" s="45">
        <v>10</v>
      </c>
      <c r="G67" s="29">
        <v>200</v>
      </c>
    </row>
    <row r="68" ht="15" customHeight="1" spans="1:7">
      <c r="A68" s="26"/>
      <c r="B68" s="26"/>
      <c r="C68" s="112" t="s">
        <v>190</v>
      </c>
      <c r="D68" s="27" t="s">
        <v>12</v>
      </c>
      <c r="E68" s="121">
        <v>2</v>
      </c>
      <c r="F68" s="45">
        <v>35</v>
      </c>
      <c r="G68" s="29">
        <v>70</v>
      </c>
    </row>
    <row r="69" ht="15" customHeight="1" spans="1:7">
      <c r="A69" s="116"/>
      <c r="B69" s="116" t="s">
        <v>23</v>
      </c>
      <c r="C69" s="118"/>
      <c r="D69" s="27"/>
      <c r="E69" s="122"/>
      <c r="F69" s="60"/>
      <c r="G69" s="39">
        <v>619</v>
      </c>
    </row>
    <row r="70" ht="15" customHeight="1" spans="1:7">
      <c r="A70" s="26">
        <v>11</v>
      </c>
      <c r="B70" s="26" t="s">
        <v>191</v>
      </c>
      <c r="C70" s="112" t="s">
        <v>173</v>
      </c>
      <c r="D70" s="27" t="s">
        <v>12</v>
      </c>
      <c r="E70" s="121">
        <v>1</v>
      </c>
      <c r="F70" s="45">
        <v>35</v>
      </c>
      <c r="G70" s="29">
        <v>35</v>
      </c>
    </row>
    <row r="71" ht="15" customHeight="1" spans="1:7">
      <c r="A71" s="116"/>
      <c r="B71" s="116" t="s">
        <v>23</v>
      </c>
      <c r="C71" s="118"/>
      <c r="D71" s="27"/>
      <c r="E71" s="122"/>
      <c r="F71" s="60"/>
      <c r="G71" s="39">
        <v>35</v>
      </c>
    </row>
    <row r="72" ht="15" customHeight="1" spans="1:7">
      <c r="A72" s="26">
        <v>12</v>
      </c>
      <c r="B72" s="26" t="s">
        <v>192</v>
      </c>
      <c r="C72" s="112" t="s">
        <v>82</v>
      </c>
      <c r="D72" s="27" t="s">
        <v>12</v>
      </c>
      <c r="E72" s="121">
        <v>5</v>
      </c>
      <c r="F72" s="45">
        <v>5</v>
      </c>
      <c r="G72" s="29">
        <v>25</v>
      </c>
    </row>
    <row r="73" ht="15" customHeight="1" spans="1:7">
      <c r="A73" s="116"/>
      <c r="B73" s="116" t="s">
        <v>23</v>
      </c>
      <c r="C73" s="118"/>
      <c r="D73" s="27"/>
      <c r="E73" s="122"/>
      <c r="F73" s="60"/>
      <c r="G73" s="39">
        <v>25</v>
      </c>
    </row>
    <row r="74" ht="15" customHeight="1" spans="1:7">
      <c r="A74" s="26">
        <v>13</v>
      </c>
      <c r="B74" s="26" t="s">
        <v>193</v>
      </c>
      <c r="C74" s="112" t="s">
        <v>53</v>
      </c>
      <c r="D74" s="27" t="s">
        <v>12</v>
      </c>
      <c r="E74" s="121">
        <v>1</v>
      </c>
      <c r="F74" s="45">
        <v>20</v>
      </c>
      <c r="G74" s="29">
        <v>20</v>
      </c>
    </row>
    <row r="75" ht="15" customHeight="1" spans="1:7">
      <c r="A75" s="26"/>
      <c r="B75" s="26"/>
      <c r="C75" s="112" t="s">
        <v>56</v>
      </c>
      <c r="D75" s="27" t="s">
        <v>12</v>
      </c>
      <c r="E75" s="121">
        <v>1</v>
      </c>
      <c r="F75" s="45">
        <v>10</v>
      </c>
      <c r="G75" s="29">
        <v>10</v>
      </c>
    </row>
    <row r="76" ht="15" customHeight="1" spans="1:7">
      <c r="A76" s="116"/>
      <c r="B76" s="116" t="s">
        <v>23</v>
      </c>
      <c r="C76" s="118"/>
      <c r="D76" s="27"/>
      <c r="E76" s="122"/>
      <c r="F76" s="60"/>
      <c r="G76" s="39">
        <v>30</v>
      </c>
    </row>
    <row r="77" ht="15" customHeight="1" spans="1:7">
      <c r="A77" s="26">
        <v>14</v>
      </c>
      <c r="B77" s="26" t="s">
        <v>194</v>
      </c>
      <c r="C77" s="112" t="s">
        <v>53</v>
      </c>
      <c r="D77" s="27" t="s">
        <v>12</v>
      </c>
      <c r="E77" s="121">
        <v>9</v>
      </c>
      <c r="F77" s="45">
        <v>20</v>
      </c>
      <c r="G77" s="29">
        <v>180</v>
      </c>
    </row>
    <row r="78" ht="15" customHeight="1" spans="1:7">
      <c r="A78" s="26"/>
      <c r="B78" s="26"/>
      <c r="C78" s="112" t="s">
        <v>11</v>
      </c>
      <c r="D78" s="27" t="s">
        <v>12</v>
      </c>
      <c r="E78" s="121">
        <v>1</v>
      </c>
      <c r="F78" s="45">
        <v>200</v>
      </c>
      <c r="G78" s="29">
        <v>200</v>
      </c>
    </row>
    <row r="79" ht="15" customHeight="1" spans="1:7">
      <c r="A79" s="26"/>
      <c r="B79" s="26"/>
      <c r="C79" s="112" t="s">
        <v>82</v>
      </c>
      <c r="D79" s="27" t="s">
        <v>12</v>
      </c>
      <c r="E79" s="121">
        <v>4</v>
      </c>
      <c r="F79" s="45">
        <v>5</v>
      </c>
      <c r="G79" s="29">
        <v>20</v>
      </c>
    </row>
    <row r="80" ht="15" customHeight="1" spans="1:7">
      <c r="A80" s="26"/>
      <c r="B80" s="26"/>
      <c r="C80" s="112" t="s">
        <v>173</v>
      </c>
      <c r="D80" s="27" t="s">
        <v>12</v>
      </c>
      <c r="E80" s="121">
        <v>2</v>
      </c>
      <c r="F80" s="45">
        <v>35</v>
      </c>
      <c r="G80" s="29">
        <v>70</v>
      </c>
    </row>
    <row r="81" ht="15" customHeight="1" spans="1:7">
      <c r="A81" s="26"/>
      <c r="B81" s="26"/>
      <c r="C81" s="112" t="s">
        <v>18</v>
      </c>
      <c r="D81" s="27" t="s">
        <v>12</v>
      </c>
      <c r="E81" s="121">
        <v>3</v>
      </c>
      <c r="F81" s="45">
        <v>120</v>
      </c>
      <c r="G81" s="45">
        <f t="shared" ref="G81:G83" si="2">E81*F81</f>
        <v>360</v>
      </c>
    </row>
    <row r="82" ht="15" customHeight="1" spans="1:7">
      <c r="A82" s="26"/>
      <c r="B82" s="26"/>
      <c r="C82" s="112" t="s">
        <v>19</v>
      </c>
      <c r="D82" s="27" t="s">
        <v>12</v>
      </c>
      <c r="E82" s="121">
        <v>5</v>
      </c>
      <c r="F82" s="45">
        <v>20</v>
      </c>
      <c r="G82" s="45">
        <f t="shared" si="2"/>
        <v>100</v>
      </c>
    </row>
    <row r="83" ht="15" customHeight="1" spans="1:7">
      <c r="A83" s="26"/>
      <c r="B83" s="26"/>
      <c r="C83" s="112" t="s">
        <v>74</v>
      </c>
      <c r="D83" s="27" t="s">
        <v>12</v>
      </c>
      <c r="E83" s="121">
        <v>3</v>
      </c>
      <c r="F83" s="45">
        <v>50</v>
      </c>
      <c r="G83" s="45">
        <f t="shared" si="2"/>
        <v>150</v>
      </c>
    </row>
    <row r="84" ht="15" customHeight="1" spans="1:7">
      <c r="A84" s="26"/>
      <c r="B84" s="26"/>
      <c r="C84" s="112" t="s">
        <v>18</v>
      </c>
      <c r="D84" s="27" t="s">
        <v>12</v>
      </c>
      <c r="E84" s="157">
        <v>5</v>
      </c>
      <c r="F84" s="29">
        <v>120</v>
      </c>
      <c r="G84" s="29">
        <v>600</v>
      </c>
    </row>
    <row r="85" ht="15" customHeight="1" spans="1:7">
      <c r="A85" s="116"/>
      <c r="B85" s="116" t="s">
        <v>23</v>
      </c>
      <c r="C85" s="119"/>
      <c r="D85" s="27"/>
      <c r="E85" s="158"/>
      <c r="F85" s="39"/>
      <c r="G85" s="39">
        <f>SUM(G77:G84)</f>
        <v>1680</v>
      </c>
    </row>
    <row r="86" ht="15" customHeight="1" spans="1:7">
      <c r="A86" s="26">
        <v>15</v>
      </c>
      <c r="B86" s="26" t="s">
        <v>195</v>
      </c>
      <c r="C86" s="109" t="s">
        <v>31</v>
      </c>
      <c r="D86" s="27" t="s">
        <v>12</v>
      </c>
      <c r="E86" s="157">
        <v>1</v>
      </c>
      <c r="F86" s="29">
        <v>100</v>
      </c>
      <c r="G86" s="29">
        <v>100</v>
      </c>
    </row>
    <row r="87" ht="15" customHeight="1" spans="1:7">
      <c r="A87" s="26"/>
      <c r="B87" s="26"/>
      <c r="C87" s="109" t="s">
        <v>82</v>
      </c>
      <c r="D87" s="27" t="s">
        <v>12</v>
      </c>
      <c r="E87" s="157">
        <v>1</v>
      </c>
      <c r="F87" s="29">
        <v>5</v>
      </c>
      <c r="G87" s="29">
        <v>5</v>
      </c>
    </row>
    <row r="88" ht="15" customHeight="1" spans="1:7">
      <c r="A88" s="26"/>
      <c r="B88" s="26"/>
      <c r="C88" s="109" t="s">
        <v>11</v>
      </c>
      <c r="D88" s="27" t="s">
        <v>12</v>
      </c>
      <c r="E88" s="157">
        <v>2</v>
      </c>
      <c r="F88" s="29">
        <v>200</v>
      </c>
      <c r="G88" s="29">
        <v>400</v>
      </c>
    </row>
    <row r="89" ht="15" customHeight="1" spans="1:7">
      <c r="A89" s="26"/>
      <c r="B89" s="26"/>
      <c r="C89" s="109" t="s">
        <v>18</v>
      </c>
      <c r="D89" s="27" t="s">
        <v>12</v>
      </c>
      <c r="E89" s="157">
        <v>2</v>
      </c>
      <c r="F89" s="29">
        <v>120</v>
      </c>
      <c r="G89" s="29">
        <v>240</v>
      </c>
    </row>
    <row r="90" ht="15" customHeight="1" spans="1:7">
      <c r="A90" s="26"/>
      <c r="B90" s="26"/>
      <c r="C90" s="112" t="s">
        <v>53</v>
      </c>
      <c r="D90" s="27" t="s">
        <v>12</v>
      </c>
      <c r="E90" s="111">
        <v>30</v>
      </c>
      <c r="F90" s="31">
        <v>20</v>
      </c>
      <c r="G90" s="29">
        <v>600</v>
      </c>
    </row>
    <row r="91" ht="15" customHeight="1" spans="1:7">
      <c r="A91" s="26"/>
      <c r="B91" s="26"/>
      <c r="C91" s="112" t="s">
        <v>196</v>
      </c>
      <c r="D91" s="27" t="s">
        <v>12</v>
      </c>
      <c r="E91" s="111">
        <v>1</v>
      </c>
      <c r="F91" s="31">
        <v>220</v>
      </c>
      <c r="G91" s="29">
        <v>220</v>
      </c>
    </row>
    <row r="92" ht="15" customHeight="1" spans="1:7">
      <c r="A92" s="26"/>
      <c r="B92" s="26"/>
      <c r="C92" s="112" t="s">
        <v>197</v>
      </c>
      <c r="D92" s="27" t="s">
        <v>14</v>
      </c>
      <c r="E92" s="111">
        <f>4*4*3</f>
        <v>48</v>
      </c>
      <c r="F92" s="31">
        <v>90</v>
      </c>
      <c r="G92" s="29">
        <f>E92*F92</f>
        <v>4320</v>
      </c>
    </row>
    <row r="93" ht="15" customHeight="1" spans="1:7">
      <c r="A93" s="116"/>
      <c r="B93" s="116" t="s">
        <v>23</v>
      </c>
      <c r="C93" s="118"/>
      <c r="D93" s="27"/>
      <c r="E93" s="117"/>
      <c r="F93" s="38"/>
      <c r="G93" s="39">
        <f>SUM(G86:G92)</f>
        <v>5885</v>
      </c>
    </row>
    <row r="94" ht="15" customHeight="1" spans="1:7">
      <c r="A94" s="26">
        <v>16</v>
      </c>
      <c r="B94" s="26" t="s">
        <v>198</v>
      </c>
      <c r="C94" s="112" t="s">
        <v>82</v>
      </c>
      <c r="D94" s="27" t="s">
        <v>12</v>
      </c>
      <c r="E94" s="111">
        <v>6</v>
      </c>
      <c r="F94" s="31">
        <v>5</v>
      </c>
      <c r="G94" s="29">
        <v>30</v>
      </c>
    </row>
    <row r="95" ht="15" customHeight="1" spans="1:7">
      <c r="A95" s="26"/>
      <c r="B95" s="26"/>
      <c r="C95" s="112" t="s">
        <v>182</v>
      </c>
      <c r="D95" s="27" t="s">
        <v>12</v>
      </c>
      <c r="E95" s="111">
        <v>4</v>
      </c>
      <c r="F95" s="31">
        <v>5</v>
      </c>
      <c r="G95" s="29">
        <v>20</v>
      </c>
    </row>
    <row r="96" ht="15" customHeight="1" spans="1:7">
      <c r="A96" s="116"/>
      <c r="B96" s="116" t="s">
        <v>23</v>
      </c>
      <c r="C96" s="118"/>
      <c r="D96" s="27"/>
      <c r="E96" s="117"/>
      <c r="F96" s="38"/>
      <c r="G96" s="39">
        <v>50</v>
      </c>
    </row>
    <row r="97" ht="15" customHeight="1" spans="1:7">
      <c r="A97" s="26">
        <v>17</v>
      </c>
      <c r="B97" s="26" t="s">
        <v>199</v>
      </c>
      <c r="C97" s="112" t="s">
        <v>18</v>
      </c>
      <c r="D97" s="27" t="s">
        <v>12</v>
      </c>
      <c r="E97" s="111">
        <v>1</v>
      </c>
      <c r="F97" s="31">
        <v>120</v>
      </c>
      <c r="G97" s="29">
        <v>120</v>
      </c>
    </row>
    <row r="98" ht="15" customHeight="1" spans="1:7">
      <c r="A98" s="26"/>
      <c r="B98" s="26"/>
      <c r="C98" s="112" t="s">
        <v>53</v>
      </c>
      <c r="D98" s="27" t="s">
        <v>12</v>
      </c>
      <c r="E98" s="111">
        <v>25</v>
      </c>
      <c r="F98" s="31">
        <v>20</v>
      </c>
      <c r="G98" s="29">
        <v>500</v>
      </c>
    </row>
    <row r="99" ht="15" customHeight="1" spans="1:7">
      <c r="A99" s="26"/>
      <c r="B99" s="26"/>
      <c r="C99" s="112" t="s">
        <v>173</v>
      </c>
      <c r="D99" s="27" t="s">
        <v>12</v>
      </c>
      <c r="E99" s="111">
        <v>1</v>
      </c>
      <c r="F99" s="31">
        <v>35</v>
      </c>
      <c r="G99" s="29">
        <v>35</v>
      </c>
    </row>
    <row r="100" ht="15" customHeight="1" spans="1:7">
      <c r="A100" s="116"/>
      <c r="B100" s="116" t="s">
        <v>23</v>
      </c>
      <c r="C100" s="118"/>
      <c r="D100" s="27"/>
      <c r="E100" s="117"/>
      <c r="F100" s="38"/>
      <c r="G100" s="39">
        <v>655</v>
      </c>
    </row>
    <row r="101" ht="15" customHeight="1" spans="1:7">
      <c r="A101" s="26">
        <v>18</v>
      </c>
      <c r="B101" s="26" t="s">
        <v>200</v>
      </c>
      <c r="C101" s="112" t="s">
        <v>11</v>
      </c>
      <c r="D101" s="27" t="s">
        <v>12</v>
      </c>
      <c r="E101" s="111">
        <v>1</v>
      </c>
      <c r="F101" s="31">
        <v>200</v>
      </c>
      <c r="G101" s="29">
        <v>200</v>
      </c>
    </row>
    <row r="102" ht="15" customHeight="1" spans="1:7">
      <c r="A102" s="26"/>
      <c r="B102" s="26"/>
      <c r="C102" s="112" t="s">
        <v>18</v>
      </c>
      <c r="D102" s="27" t="s">
        <v>12</v>
      </c>
      <c r="E102" s="111">
        <v>4</v>
      </c>
      <c r="F102" s="31">
        <v>120</v>
      </c>
      <c r="G102" s="29">
        <v>480</v>
      </c>
    </row>
    <row r="103" ht="15" customHeight="1" spans="1:7">
      <c r="A103" s="26"/>
      <c r="B103" s="26"/>
      <c r="C103" s="112" t="s">
        <v>53</v>
      </c>
      <c r="D103" s="27" t="s">
        <v>12</v>
      </c>
      <c r="E103" s="111">
        <v>15</v>
      </c>
      <c r="F103" s="31">
        <v>20</v>
      </c>
      <c r="G103" s="29">
        <v>300</v>
      </c>
    </row>
    <row r="104" ht="15" customHeight="1" spans="1:7">
      <c r="A104" s="26"/>
      <c r="B104" s="26"/>
      <c r="C104" s="112" t="s">
        <v>31</v>
      </c>
      <c r="D104" s="27" t="s">
        <v>12</v>
      </c>
      <c r="E104" s="111">
        <v>1</v>
      </c>
      <c r="F104" s="31">
        <v>100</v>
      </c>
      <c r="G104" s="29">
        <v>100</v>
      </c>
    </row>
    <row r="105" ht="15" customHeight="1" spans="1:7">
      <c r="A105" s="26"/>
      <c r="B105" s="26"/>
      <c r="C105" s="109" t="s">
        <v>185</v>
      </c>
      <c r="D105" s="27" t="s">
        <v>12</v>
      </c>
      <c r="E105" s="157">
        <v>20</v>
      </c>
      <c r="F105" s="29">
        <v>5</v>
      </c>
      <c r="G105" s="29">
        <v>100</v>
      </c>
    </row>
    <row r="106" ht="15" customHeight="1" spans="1:7">
      <c r="A106" s="116"/>
      <c r="B106" s="119" t="s">
        <v>23</v>
      </c>
      <c r="C106" s="119"/>
      <c r="D106" s="27"/>
      <c r="E106" s="158"/>
      <c r="F106" s="39"/>
      <c r="G106" s="39">
        <v>1180</v>
      </c>
    </row>
    <row r="107" ht="15" customHeight="1" spans="1:7">
      <c r="A107" s="26">
        <v>19</v>
      </c>
      <c r="B107" s="109" t="s">
        <v>201</v>
      </c>
      <c r="C107" s="112" t="s">
        <v>18</v>
      </c>
      <c r="D107" s="27" t="s">
        <v>12</v>
      </c>
      <c r="E107" s="111">
        <v>7</v>
      </c>
      <c r="F107" s="31">
        <v>120</v>
      </c>
      <c r="G107" s="29">
        <v>840</v>
      </c>
    </row>
    <row r="108" ht="15" customHeight="1" spans="1:7">
      <c r="A108" s="26"/>
      <c r="B108" s="109"/>
      <c r="C108" s="112" t="s">
        <v>19</v>
      </c>
      <c r="D108" s="27" t="s">
        <v>12</v>
      </c>
      <c r="E108" s="111">
        <v>9</v>
      </c>
      <c r="F108" s="31">
        <v>20</v>
      </c>
      <c r="G108" s="29">
        <v>180</v>
      </c>
    </row>
    <row r="109" ht="15" customHeight="1" spans="1:7">
      <c r="A109" s="26"/>
      <c r="B109" s="109"/>
      <c r="C109" s="112" t="s">
        <v>173</v>
      </c>
      <c r="D109" s="27" t="s">
        <v>12</v>
      </c>
      <c r="E109" s="111">
        <v>8</v>
      </c>
      <c r="F109" s="31">
        <v>35</v>
      </c>
      <c r="G109" s="29">
        <v>280</v>
      </c>
    </row>
    <row r="110" ht="15" customHeight="1" spans="1:7">
      <c r="A110" s="26"/>
      <c r="B110" s="109"/>
      <c r="C110" s="112" t="s">
        <v>11</v>
      </c>
      <c r="D110" s="27" t="s">
        <v>12</v>
      </c>
      <c r="E110" s="111">
        <v>2</v>
      </c>
      <c r="F110" s="31">
        <v>200</v>
      </c>
      <c r="G110" s="29">
        <v>400</v>
      </c>
    </row>
    <row r="111" ht="15" customHeight="1" spans="1:7">
      <c r="A111" s="26"/>
      <c r="B111" s="109"/>
      <c r="C111" s="112" t="s">
        <v>202</v>
      </c>
      <c r="D111" s="27" t="s">
        <v>12</v>
      </c>
      <c r="E111" s="111">
        <v>5</v>
      </c>
      <c r="F111" s="31">
        <v>5</v>
      </c>
      <c r="G111" s="29">
        <v>25</v>
      </c>
    </row>
    <row r="112" ht="15" customHeight="1" spans="1:7">
      <c r="A112" s="26"/>
      <c r="B112" s="109"/>
      <c r="C112" s="112" t="s">
        <v>178</v>
      </c>
      <c r="D112" s="27" t="s">
        <v>12</v>
      </c>
      <c r="E112" s="111">
        <v>1</v>
      </c>
      <c r="F112" s="31">
        <v>90</v>
      </c>
      <c r="G112" s="29">
        <v>90</v>
      </c>
    </row>
    <row r="113" ht="15" customHeight="1" spans="1:7">
      <c r="A113" s="116"/>
      <c r="B113" s="116" t="s">
        <v>23</v>
      </c>
      <c r="C113" s="118"/>
      <c r="D113" s="27"/>
      <c r="E113" s="117"/>
      <c r="F113" s="38"/>
      <c r="G113" s="39">
        <v>1725</v>
      </c>
    </row>
    <row r="114" ht="15" customHeight="1" spans="1:7">
      <c r="A114" s="26">
        <v>20</v>
      </c>
      <c r="B114" s="109" t="s">
        <v>203</v>
      </c>
      <c r="C114" s="109" t="s">
        <v>204</v>
      </c>
      <c r="D114" s="27" t="s">
        <v>12</v>
      </c>
      <c r="E114" s="157">
        <v>4</v>
      </c>
      <c r="F114" s="29">
        <v>35</v>
      </c>
      <c r="G114" s="29">
        <v>140</v>
      </c>
    </row>
    <row r="115" ht="15" customHeight="1" spans="1:7">
      <c r="A115" s="26"/>
      <c r="B115" s="109"/>
      <c r="C115" s="109" t="s">
        <v>18</v>
      </c>
      <c r="D115" s="27" t="s">
        <v>12</v>
      </c>
      <c r="E115" s="157">
        <v>1</v>
      </c>
      <c r="F115" s="29">
        <v>120</v>
      </c>
      <c r="G115" s="29">
        <v>120</v>
      </c>
    </row>
    <row r="116" ht="15" customHeight="1" spans="1:7">
      <c r="A116" s="116"/>
      <c r="B116" s="119" t="s">
        <v>23</v>
      </c>
      <c r="C116" s="119"/>
      <c r="D116" s="27"/>
      <c r="E116" s="158"/>
      <c r="F116" s="39"/>
      <c r="G116" s="39">
        <v>260</v>
      </c>
    </row>
    <row r="117" ht="15" customHeight="1" spans="1:7">
      <c r="A117" s="26">
        <v>21</v>
      </c>
      <c r="B117" s="26" t="s">
        <v>205</v>
      </c>
      <c r="C117" s="109" t="s">
        <v>53</v>
      </c>
      <c r="D117" s="27" t="s">
        <v>12</v>
      </c>
      <c r="E117" s="111">
        <v>7</v>
      </c>
      <c r="F117" s="31">
        <v>20</v>
      </c>
      <c r="G117" s="29">
        <v>140</v>
      </c>
    </row>
    <row r="118" ht="15" customHeight="1" spans="1:7">
      <c r="A118" s="116"/>
      <c r="B118" s="116" t="s">
        <v>23</v>
      </c>
      <c r="C118" s="118"/>
      <c r="D118" s="27"/>
      <c r="E118" s="117"/>
      <c r="F118" s="38"/>
      <c r="G118" s="39">
        <v>140</v>
      </c>
    </row>
    <row r="119" ht="15" customHeight="1" spans="1:7">
      <c r="A119" s="26">
        <v>22</v>
      </c>
      <c r="B119" s="26" t="s">
        <v>206</v>
      </c>
      <c r="C119" s="112" t="s">
        <v>11</v>
      </c>
      <c r="D119" s="27" t="s">
        <v>12</v>
      </c>
      <c r="E119" s="111">
        <v>1</v>
      </c>
      <c r="F119" s="31">
        <v>200</v>
      </c>
      <c r="G119" s="29">
        <v>200</v>
      </c>
    </row>
    <row r="120" ht="15" customHeight="1" spans="1:7">
      <c r="A120" s="26"/>
      <c r="B120" s="26"/>
      <c r="C120" s="112" t="s">
        <v>18</v>
      </c>
      <c r="D120" s="27" t="s">
        <v>12</v>
      </c>
      <c r="E120" s="111">
        <v>5</v>
      </c>
      <c r="F120" s="31">
        <v>120</v>
      </c>
      <c r="G120" s="29">
        <v>600</v>
      </c>
    </row>
    <row r="121" ht="15" customHeight="1" spans="1:7">
      <c r="A121" s="26"/>
      <c r="B121" s="26"/>
      <c r="C121" s="112" t="s">
        <v>53</v>
      </c>
      <c r="D121" s="27" t="s">
        <v>12</v>
      </c>
      <c r="E121" s="111">
        <v>15</v>
      </c>
      <c r="F121" s="31">
        <v>20</v>
      </c>
      <c r="G121" s="29">
        <v>300</v>
      </c>
    </row>
    <row r="122" ht="15" customHeight="1" spans="1:7">
      <c r="A122" s="26"/>
      <c r="B122" s="26"/>
      <c r="C122" s="112" t="s">
        <v>207</v>
      </c>
      <c r="D122" s="27" t="s">
        <v>12</v>
      </c>
      <c r="E122" s="111">
        <v>1</v>
      </c>
      <c r="F122" s="31">
        <v>100</v>
      </c>
      <c r="G122" s="29">
        <v>100</v>
      </c>
    </row>
    <row r="123" ht="15" customHeight="1" spans="1:7">
      <c r="A123" s="26"/>
      <c r="B123" s="26"/>
      <c r="C123" s="112" t="s">
        <v>204</v>
      </c>
      <c r="D123" s="27" t="s">
        <v>12</v>
      </c>
      <c r="E123" s="111">
        <v>4</v>
      </c>
      <c r="F123" s="31">
        <v>35</v>
      </c>
      <c r="G123" s="29">
        <v>140</v>
      </c>
    </row>
    <row r="124" ht="15" customHeight="1" spans="1:7">
      <c r="A124" s="26"/>
      <c r="B124" s="26"/>
      <c r="C124" s="112" t="s">
        <v>31</v>
      </c>
      <c r="D124" s="27" t="s">
        <v>12</v>
      </c>
      <c r="E124" s="111">
        <v>1</v>
      </c>
      <c r="F124" s="31">
        <v>100</v>
      </c>
      <c r="G124" s="29">
        <v>100</v>
      </c>
    </row>
    <row r="125" ht="15" customHeight="1" spans="1:7">
      <c r="A125" s="26"/>
      <c r="B125" s="26"/>
      <c r="C125" s="112" t="s">
        <v>82</v>
      </c>
      <c r="D125" s="27" t="s">
        <v>12</v>
      </c>
      <c r="E125" s="111">
        <v>6</v>
      </c>
      <c r="F125" s="31">
        <v>5</v>
      </c>
      <c r="G125" s="29">
        <v>30</v>
      </c>
    </row>
    <row r="126" ht="15" customHeight="1" spans="1:7">
      <c r="A126" s="116"/>
      <c r="B126" s="116" t="s">
        <v>23</v>
      </c>
      <c r="C126" s="118"/>
      <c r="D126" s="27"/>
      <c r="E126" s="117"/>
      <c r="F126" s="38"/>
      <c r="G126" s="39">
        <v>1470</v>
      </c>
    </row>
    <row r="127" ht="15" customHeight="1" spans="1:7">
      <c r="A127" s="26">
        <v>23</v>
      </c>
      <c r="B127" s="26" t="s">
        <v>208</v>
      </c>
      <c r="C127" s="112" t="s">
        <v>11</v>
      </c>
      <c r="D127" s="27" t="s">
        <v>12</v>
      </c>
      <c r="E127" s="111">
        <v>5</v>
      </c>
      <c r="F127" s="31">
        <v>200</v>
      </c>
      <c r="G127" s="29">
        <v>1000</v>
      </c>
    </row>
    <row r="128" ht="15" customHeight="1" spans="1:7">
      <c r="A128" s="26"/>
      <c r="B128" s="26"/>
      <c r="C128" s="112" t="s">
        <v>18</v>
      </c>
      <c r="D128" s="27" t="s">
        <v>12</v>
      </c>
      <c r="E128" s="111">
        <v>2</v>
      </c>
      <c r="F128" s="31">
        <v>120</v>
      </c>
      <c r="G128" s="29">
        <v>240</v>
      </c>
    </row>
    <row r="129" ht="15" customHeight="1" spans="1:7">
      <c r="A129" s="26"/>
      <c r="B129" s="26"/>
      <c r="C129" s="159" t="s">
        <v>209</v>
      </c>
      <c r="D129" s="27" t="s">
        <v>14</v>
      </c>
      <c r="E129" s="32">
        <f>1.3*1*1.5</f>
        <v>1.95</v>
      </c>
      <c r="F129" s="31">
        <v>90</v>
      </c>
      <c r="G129" s="29">
        <f>E129*F129</f>
        <v>175.5</v>
      </c>
    </row>
    <row r="130" ht="15" customHeight="1" spans="1:7">
      <c r="A130" s="116"/>
      <c r="B130" s="116" t="s">
        <v>23</v>
      </c>
      <c r="C130" s="91"/>
      <c r="D130" s="27" t="s">
        <v>12</v>
      </c>
      <c r="E130" s="117"/>
      <c r="F130" s="38"/>
      <c r="G130" s="39">
        <f>SUM(G127:G129)</f>
        <v>1415.5</v>
      </c>
    </row>
    <row r="131" ht="15" customHeight="1" spans="1:7">
      <c r="A131" s="26">
        <v>24</v>
      </c>
      <c r="B131" s="26" t="s">
        <v>210</v>
      </c>
      <c r="C131" s="112" t="s">
        <v>53</v>
      </c>
      <c r="D131" s="27" t="s">
        <v>12</v>
      </c>
      <c r="E131" s="111">
        <v>4</v>
      </c>
      <c r="F131" s="31">
        <v>20</v>
      </c>
      <c r="G131" s="29">
        <v>80</v>
      </c>
    </row>
    <row r="132" ht="15" customHeight="1" spans="1:7">
      <c r="A132" s="26"/>
      <c r="B132" s="26"/>
      <c r="C132" s="112" t="s">
        <v>18</v>
      </c>
      <c r="D132" s="27" t="s">
        <v>12</v>
      </c>
      <c r="E132" s="111">
        <v>1</v>
      </c>
      <c r="F132" s="31">
        <v>120</v>
      </c>
      <c r="G132" s="29">
        <v>120</v>
      </c>
    </row>
    <row r="133" ht="15" customHeight="1" spans="1:7">
      <c r="A133" s="26"/>
      <c r="B133" s="26"/>
      <c r="C133" s="112" t="s">
        <v>56</v>
      </c>
      <c r="D133" s="27" t="s">
        <v>12</v>
      </c>
      <c r="E133" s="111">
        <v>3</v>
      </c>
      <c r="F133" s="31">
        <v>10</v>
      </c>
      <c r="G133" s="29">
        <v>30</v>
      </c>
    </row>
    <row r="134" ht="15" customHeight="1" spans="1:7">
      <c r="A134" s="26"/>
      <c r="B134" s="26"/>
      <c r="C134" s="112" t="s">
        <v>18</v>
      </c>
      <c r="D134" s="27" t="s">
        <v>12</v>
      </c>
      <c r="E134" s="111">
        <v>1</v>
      </c>
      <c r="F134" s="31">
        <v>90</v>
      </c>
      <c r="G134" s="29">
        <v>90</v>
      </c>
    </row>
    <row r="135" ht="15" customHeight="1" spans="1:7">
      <c r="A135" s="26"/>
      <c r="B135" s="26"/>
      <c r="C135" s="112" t="s">
        <v>211</v>
      </c>
      <c r="D135" s="27" t="s">
        <v>12</v>
      </c>
      <c r="E135" s="111">
        <v>12</v>
      </c>
      <c r="F135" s="31">
        <v>15</v>
      </c>
      <c r="G135" s="29">
        <v>180</v>
      </c>
    </row>
    <row r="136" ht="22" customHeight="1" spans="1:7">
      <c r="A136" s="26"/>
      <c r="B136" s="26"/>
      <c r="C136" s="160" t="s">
        <v>212</v>
      </c>
      <c r="D136" s="27" t="s">
        <v>14</v>
      </c>
      <c r="E136" s="32">
        <f>1.9*1.4*1.3</f>
        <v>3.458</v>
      </c>
      <c r="F136" s="31">
        <v>50</v>
      </c>
      <c r="G136" s="29">
        <f>E136*F136</f>
        <v>172.9</v>
      </c>
    </row>
    <row r="137" ht="15" customHeight="1" spans="1:7">
      <c r="A137" s="116"/>
      <c r="B137" s="116" t="s">
        <v>23</v>
      </c>
      <c r="C137" s="118"/>
      <c r="D137" s="27" t="s">
        <v>12</v>
      </c>
      <c r="E137" s="117"/>
      <c r="F137" s="38"/>
      <c r="G137" s="39">
        <f>SUM(G131:G136)</f>
        <v>672.9</v>
      </c>
    </row>
    <row r="138" ht="15" customHeight="1" spans="1:7">
      <c r="A138" s="26">
        <v>25</v>
      </c>
      <c r="B138" s="26" t="s">
        <v>213</v>
      </c>
      <c r="C138" s="112" t="s">
        <v>11</v>
      </c>
      <c r="D138" s="27" t="s">
        <v>12</v>
      </c>
      <c r="E138" s="111">
        <v>3</v>
      </c>
      <c r="F138" s="31">
        <v>200</v>
      </c>
      <c r="G138" s="29">
        <v>600</v>
      </c>
    </row>
    <row r="139" ht="15" customHeight="1" spans="1:7">
      <c r="A139" s="26"/>
      <c r="B139" s="26"/>
      <c r="C139" s="112" t="s">
        <v>18</v>
      </c>
      <c r="D139" s="27" t="s">
        <v>12</v>
      </c>
      <c r="E139" s="111">
        <v>4</v>
      </c>
      <c r="F139" s="31">
        <v>120</v>
      </c>
      <c r="G139" s="29">
        <v>480</v>
      </c>
    </row>
    <row r="140" ht="15" customHeight="1" spans="1:7">
      <c r="A140" s="26"/>
      <c r="B140" s="26"/>
      <c r="C140" s="112" t="s">
        <v>53</v>
      </c>
      <c r="D140" s="27" t="s">
        <v>12</v>
      </c>
      <c r="E140" s="111">
        <v>10</v>
      </c>
      <c r="F140" s="31">
        <v>20</v>
      </c>
      <c r="G140" s="29">
        <v>200</v>
      </c>
    </row>
    <row r="141" ht="15" customHeight="1" spans="1:7">
      <c r="A141" s="26"/>
      <c r="B141" s="26"/>
      <c r="C141" s="112" t="s">
        <v>211</v>
      </c>
      <c r="D141" s="27" t="s">
        <v>12</v>
      </c>
      <c r="E141" s="111">
        <v>1</v>
      </c>
      <c r="F141" s="31">
        <v>15</v>
      </c>
      <c r="G141" s="29">
        <v>15</v>
      </c>
    </row>
    <row r="142" ht="15" customHeight="1" spans="1:7">
      <c r="A142" s="26"/>
      <c r="B142" s="26"/>
      <c r="C142" s="112" t="s">
        <v>127</v>
      </c>
      <c r="D142" s="27" t="s">
        <v>12</v>
      </c>
      <c r="E142" s="111">
        <v>1</v>
      </c>
      <c r="F142" s="31">
        <v>20</v>
      </c>
      <c r="G142" s="29">
        <v>20</v>
      </c>
    </row>
    <row r="143" ht="15" customHeight="1" spans="1:7">
      <c r="A143" s="26"/>
      <c r="B143" s="26"/>
      <c r="C143" s="112" t="s">
        <v>31</v>
      </c>
      <c r="D143" s="27" t="s">
        <v>12</v>
      </c>
      <c r="E143" s="111">
        <v>4</v>
      </c>
      <c r="F143" s="31">
        <v>100</v>
      </c>
      <c r="G143" s="29">
        <v>400</v>
      </c>
    </row>
    <row r="144" ht="15" customHeight="1" spans="1:7">
      <c r="A144" s="26"/>
      <c r="B144" s="26"/>
      <c r="C144" s="112" t="s">
        <v>214</v>
      </c>
      <c r="D144" s="27" t="s">
        <v>12</v>
      </c>
      <c r="E144" s="111">
        <v>3</v>
      </c>
      <c r="F144" s="31">
        <v>50</v>
      </c>
      <c r="G144" s="29">
        <v>150</v>
      </c>
    </row>
    <row r="145" ht="15" customHeight="1" spans="1:7">
      <c r="A145" s="26"/>
      <c r="B145" s="26"/>
      <c r="C145" s="159" t="s">
        <v>215</v>
      </c>
      <c r="D145" s="27" t="s">
        <v>14</v>
      </c>
      <c r="E145" s="32">
        <f>1.8*1.5*1.8</f>
        <v>4.86</v>
      </c>
      <c r="F145" s="31">
        <v>90</v>
      </c>
      <c r="G145" s="31">
        <f>E145*F145</f>
        <v>437.4</v>
      </c>
    </row>
    <row r="146" ht="15" customHeight="1" spans="1:7">
      <c r="A146" s="26"/>
      <c r="B146" s="26"/>
      <c r="C146" s="112" t="s">
        <v>216</v>
      </c>
      <c r="D146" s="27" t="s">
        <v>14</v>
      </c>
      <c r="E146" s="32">
        <f>1.2*1.2*1.2</f>
        <v>1.728</v>
      </c>
      <c r="F146" s="31">
        <v>90</v>
      </c>
      <c r="G146" s="31">
        <f>E146*F146</f>
        <v>155.52</v>
      </c>
    </row>
    <row r="147" ht="15" customHeight="1" spans="1:7">
      <c r="A147" s="116"/>
      <c r="B147" s="116" t="s">
        <v>23</v>
      </c>
      <c r="C147" s="118"/>
      <c r="D147" s="27"/>
      <c r="E147" s="117"/>
      <c r="F147" s="38"/>
      <c r="G147" s="39">
        <f>SUM(G138:G146)</f>
        <v>2457.92</v>
      </c>
    </row>
    <row r="148" ht="15" customHeight="1" spans="1:7">
      <c r="A148" s="26">
        <v>26</v>
      </c>
      <c r="B148" s="26" t="s">
        <v>217</v>
      </c>
      <c r="C148" s="112" t="s">
        <v>53</v>
      </c>
      <c r="D148" s="27" t="s">
        <v>12</v>
      </c>
      <c r="E148" s="111">
        <v>8</v>
      </c>
      <c r="F148" s="31">
        <v>20</v>
      </c>
      <c r="G148" s="29">
        <v>160</v>
      </c>
    </row>
    <row r="149" ht="15" customHeight="1" spans="1:7">
      <c r="A149" s="26"/>
      <c r="B149" s="26"/>
      <c r="C149" s="112" t="s">
        <v>211</v>
      </c>
      <c r="D149" s="27" t="s">
        <v>12</v>
      </c>
      <c r="E149" s="111">
        <v>7</v>
      </c>
      <c r="F149" s="31">
        <v>15</v>
      </c>
      <c r="G149" s="29">
        <v>105</v>
      </c>
    </row>
    <row r="150" ht="15" customHeight="1" spans="1:7">
      <c r="A150" s="26"/>
      <c r="B150" s="26"/>
      <c r="C150" s="112" t="s">
        <v>74</v>
      </c>
      <c r="D150" s="27" t="s">
        <v>12</v>
      </c>
      <c r="E150" s="111">
        <v>1</v>
      </c>
      <c r="F150" s="31">
        <v>50</v>
      </c>
      <c r="G150" s="29">
        <v>50</v>
      </c>
    </row>
    <row r="151" ht="15" customHeight="1" spans="1:7">
      <c r="A151" s="26"/>
      <c r="B151" s="26"/>
      <c r="C151" s="112" t="s">
        <v>18</v>
      </c>
      <c r="D151" s="27" t="s">
        <v>12</v>
      </c>
      <c r="E151" s="111">
        <v>1</v>
      </c>
      <c r="F151" s="31">
        <v>120</v>
      </c>
      <c r="G151" s="29">
        <v>120</v>
      </c>
    </row>
    <row r="152" ht="15" customHeight="1" spans="1:7">
      <c r="A152" s="26"/>
      <c r="B152" s="26"/>
      <c r="C152" s="112" t="s">
        <v>56</v>
      </c>
      <c r="D152" s="27" t="s">
        <v>12</v>
      </c>
      <c r="E152" s="111">
        <v>2</v>
      </c>
      <c r="F152" s="31">
        <v>10</v>
      </c>
      <c r="G152" s="29">
        <v>20</v>
      </c>
    </row>
    <row r="153" ht="15" customHeight="1" spans="1:7">
      <c r="A153" s="26"/>
      <c r="B153" s="26"/>
      <c r="C153" s="112" t="s">
        <v>31</v>
      </c>
      <c r="D153" s="27" t="s">
        <v>12</v>
      </c>
      <c r="E153" s="111">
        <v>1</v>
      </c>
      <c r="F153" s="31">
        <v>100</v>
      </c>
      <c r="G153" s="29">
        <v>100</v>
      </c>
    </row>
    <row r="154" ht="15" customHeight="1" spans="1:7">
      <c r="A154" s="26"/>
      <c r="B154" s="26"/>
      <c r="C154" s="112" t="s">
        <v>182</v>
      </c>
      <c r="D154" s="27" t="s">
        <v>12</v>
      </c>
      <c r="E154" s="111">
        <v>2</v>
      </c>
      <c r="F154" s="31">
        <v>5</v>
      </c>
      <c r="G154" s="29">
        <v>10</v>
      </c>
    </row>
    <row r="155" ht="15" customHeight="1" spans="1:7">
      <c r="A155" s="26"/>
      <c r="B155" s="26"/>
      <c r="C155" s="159" t="s">
        <v>218</v>
      </c>
      <c r="D155" s="27" t="s">
        <v>14</v>
      </c>
      <c r="E155" s="32">
        <f>1.5*1.5*1.5</f>
        <v>3.375</v>
      </c>
      <c r="F155" s="31">
        <v>50</v>
      </c>
      <c r="G155" s="29">
        <f>E155*F155</f>
        <v>168.75</v>
      </c>
    </row>
    <row r="156" ht="15" customHeight="1" spans="1:7">
      <c r="A156" s="116"/>
      <c r="B156" s="116" t="s">
        <v>23</v>
      </c>
      <c r="C156" s="118"/>
      <c r="D156" s="27"/>
      <c r="E156" s="117"/>
      <c r="F156" s="38"/>
      <c r="G156" s="39">
        <f>SUM(G148:G155)</f>
        <v>733.75</v>
      </c>
    </row>
    <row r="157" ht="15" customHeight="1" spans="1:7">
      <c r="A157" s="26">
        <v>27</v>
      </c>
      <c r="B157" s="26" t="s">
        <v>219</v>
      </c>
      <c r="C157" s="112" t="s">
        <v>74</v>
      </c>
      <c r="D157" s="27" t="s">
        <v>12</v>
      </c>
      <c r="E157" s="111">
        <v>3</v>
      </c>
      <c r="F157" s="31">
        <v>50</v>
      </c>
      <c r="G157" s="29">
        <v>150</v>
      </c>
    </row>
    <row r="158" ht="15" customHeight="1" spans="1:7">
      <c r="A158" s="26"/>
      <c r="B158" s="26"/>
      <c r="C158" s="112" t="s">
        <v>220</v>
      </c>
      <c r="D158" s="27" t="s">
        <v>14</v>
      </c>
      <c r="E158" s="32">
        <f>2*1.5*1.2</f>
        <v>3.6</v>
      </c>
      <c r="F158" s="31">
        <v>50</v>
      </c>
      <c r="G158" s="29">
        <f>E158*F158</f>
        <v>180</v>
      </c>
    </row>
    <row r="159" ht="15" customHeight="1" spans="1:7">
      <c r="A159" s="116"/>
      <c r="B159" s="116" t="s">
        <v>23</v>
      </c>
      <c r="C159" s="118"/>
      <c r="D159" s="27"/>
      <c r="E159" s="117"/>
      <c r="F159" s="38"/>
      <c r="G159" s="39">
        <f>SUM(G157:G158)</f>
        <v>330</v>
      </c>
    </row>
    <row r="160" ht="15" customHeight="1" spans="1:7">
      <c r="A160" s="26">
        <v>28</v>
      </c>
      <c r="B160" s="26" t="s">
        <v>221</v>
      </c>
      <c r="C160" s="112" t="s">
        <v>11</v>
      </c>
      <c r="D160" s="27" t="s">
        <v>12</v>
      </c>
      <c r="E160" s="111">
        <v>2</v>
      </c>
      <c r="F160" s="31">
        <v>200</v>
      </c>
      <c r="G160" s="29">
        <v>400</v>
      </c>
    </row>
    <row r="161" ht="15" customHeight="1" spans="1:7">
      <c r="A161" s="26"/>
      <c r="B161" s="26"/>
      <c r="C161" s="112" t="s">
        <v>18</v>
      </c>
      <c r="D161" s="27" t="s">
        <v>12</v>
      </c>
      <c r="E161" s="111">
        <v>7</v>
      </c>
      <c r="F161" s="31">
        <v>120</v>
      </c>
      <c r="G161" s="29">
        <v>840</v>
      </c>
    </row>
    <row r="162" ht="15" customHeight="1" spans="1:7">
      <c r="A162" s="26"/>
      <c r="B162" s="26"/>
      <c r="C162" s="112" t="s">
        <v>53</v>
      </c>
      <c r="D162" s="27" t="s">
        <v>12</v>
      </c>
      <c r="E162" s="111">
        <v>2</v>
      </c>
      <c r="F162" s="31">
        <v>20</v>
      </c>
      <c r="G162" s="29">
        <v>40</v>
      </c>
    </row>
    <row r="163" ht="15" customHeight="1" spans="1:7">
      <c r="A163" s="26"/>
      <c r="B163" s="26"/>
      <c r="C163" s="112" t="s">
        <v>211</v>
      </c>
      <c r="D163" s="27" t="s">
        <v>12</v>
      </c>
      <c r="E163" s="111">
        <v>5</v>
      </c>
      <c r="F163" s="31">
        <v>15</v>
      </c>
      <c r="G163" s="29">
        <v>75</v>
      </c>
    </row>
    <row r="164" ht="15" customHeight="1" spans="1:7">
      <c r="A164" s="26"/>
      <c r="B164" s="26"/>
      <c r="C164" s="112" t="s">
        <v>74</v>
      </c>
      <c r="D164" s="27" t="s">
        <v>12</v>
      </c>
      <c r="E164" s="111">
        <v>1</v>
      </c>
      <c r="F164" s="31">
        <v>50</v>
      </c>
      <c r="G164" s="29">
        <v>50</v>
      </c>
    </row>
    <row r="165" ht="15" customHeight="1" spans="1:7">
      <c r="A165" s="116"/>
      <c r="B165" s="116" t="s">
        <v>23</v>
      </c>
      <c r="C165" s="118"/>
      <c r="D165" s="27"/>
      <c r="E165" s="117"/>
      <c r="F165" s="38"/>
      <c r="G165" s="39">
        <v>1405</v>
      </c>
    </row>
    <row r="166" ht="15" customHeight="1" spans="1:7">
      <c r="A166" s="26">
        <v>29</v>
      </c>
      <c r="B166" s="26" t="s">
        <v>222</v>
      </c>
      <c r="C166" s="112" t="s">
        <v>11</v>
      </c>
      <c r="D166" s="27" t="s">
        <v>12</v>
      </c>
      <c r="E166" s="111">
        <v>1</v>
      </c>
      <c r="F166" s="31">
        <v>200</v>
      </c>
      <c r="G166" s="29">
        <v>200</v>
      </c>
    </row>
    <row r="167" ht="15" customHeight="1" spans="1:7">
      <c r="A167" s="26"/>
      <c r="B167" s="26"/>
      <c r="C167" s="112" t="s">
        <v>11</v>
      </c>
      <c r="D167" s="27" t="s">
        <v>12</v>
      </c>
      <c r="E167" s="111">
        <v>1</v>
      </c>
      <c r="F167" s="31">
        <v>220</v>
      </c>
      <c r="G167" s="29">
        <v>200</v>
      </c>
    </row>
    <row r="168" ht="15" customHeight="1" spans="1:7">
      <c r="A168" s="26"/>
      <c r="B168" s="26"/>
      <c r="C168" s="112" t="s">
        <v>18</v>
      </c>
      <c r="D168" s="27" t="s">
        <v>12</v>
      </c>
      <c r="E168" s="111">
        <v>1</v>
      </c>
      <c r="F168" s="31">
        <v>90</v>
      </c>
      <c r="G168" s="29">
        <v>90</v>
      </c>
    </row>
    <row r="169" ht="15" customHeight="1" spans="1:7">
      <c r="A169" s="26"/>
      <c r="B169" s="26"/>
      <c r="C169" s="159" t="s">
        <v>223</v>
      </c>
      <c r="D169" s="27" t="s">
        <v>14</v>
      </c>
      <c r="E169" s="32">
        <f>1.9*1.8*1.4</f>
        <v>4.788</v>
      </c>
      <c r="F169" s="31">
        <v>50</v>
      </c>
      <c r="G169" s="29">
        <f>E169*F169</f>
        <v>239.4</v>
      </c>
    </row>
    <row r="170" ht="15" customHeight="1" spans="1:7">
      <c r="A170" s="116"/>
      <c r="B170" s="116" t="s">
        <v>23</v>
      </c>
      <c r="C170" s="118"/>
      <c r="D170" s="27"/>
      <c r="E170" s="117"/>
      <c r="F170" s="38"/>
      <c r="G170" s="39">
        <f>SUM(G166:G169)</f>
        <v>729.4</v>
      </c>
    </row>
    <row r="171" ht="15" customHeight="1" spans="1:7">
      <c r="A171" s="26">
        <v>30</v>
      </c>
      <c r="B171" s="26" t="s">
        <v>224</v>
      </c>
      <c r="C171" s="112" t="s">
        <v>18</v>
      </c>
      <c r="D171" s="27" t="s">
        <v>12</v>
      </c>
      <c r="E171" s="111">
        <v>1</v>
      </c>
      <c r="F171" s="31">
        <v>90</v>
      </c>
      <c r="G171" s="29">
        <v>90</v>
      </c>
    </row>
    <row r="172" ht="15" customHeight="1" spans="1:7">
      <c r="A172" s="26"/>
      <c r="B172" s="26"/>
      <c r="C172" s="112" t="s">
        <v>53</v>
      </c>
      <c r="D172" s="27" t="s">
        <v>12</v>
      </c>
      <c r="E172" s="111">
        <v>3</v>
      </c>
      <c r="F172" s="31">
        <v>20</v>
      </c>
      <c r="G172" s="29">
        <v>60</v>
      </c>
    </row>
    <row r="173" ht="15" customHeight="1" spans="1:7">
      <c r="A173" s="26"/>
      <c r="B173" s="26"/>
      <c r="C173" s="112" t="s">
        <v>74</v>
      </c>
      <c r="D173" s="27" t="s">
        <v>12</v>
      </c>
      <c r="E173" s="111">
        <v>1</v>
      </c>
      <c r="F173" s="31">
        <v>50</v>
      </c>
      <c r="G173" s="29">
        <v>50</v>
      </c>
    </row>
    <row r="174" ht="15" customHeight="1" spans="1:7">
      <c r="A174" s="26"/>
      <c r="B174" s="26"/>
      <c r="C174" s="112" t="s">
        <v>211</v>
      </c>
      <c r="D174" s="27" t="s">
        <v>12</v>
      </c>
      <c r="E174" s="111">
        <v>2</v>
      </c>
      <c r="F174" s="31">
        <v>15</v>
      </c>
      <c r="G174" s="29">
        <v>15</v>
      </c>
    </row>
    <row r="175" ht="15" customHeight="1" spans="1:7">
      <c r="A175" s="116"/>
      <c r="B175" s="116" t="s">
        <v>23</v>
      </c>
      <c r="C175" s="118"/>
      <c r="D175" s="27"/>
      <c r="E175" s="117"/>
      <c r="F175" s="38"/>
      <c r="G175" s="39">
        <v>215</v>
      </c>
    </row>
    <row r="176" ht="15" customHeight="1" spans="1:7">
      <c r="A176" s="26">
        <v>31</v>
      </c>
      <c r="B176" s="26" t="s">
        <v>225</v>
      </c>
      <c r="C176" s="112" t="s">
        <v>18</v>
      </c>
      <c r="D176" s="27" t="s">
        <v>12</v>
      </c>
      <c r="E176" s="111">
        <v>3</v>
      </c>
      <c r="F176" s="31">
        <v>120</v>
      </c>
      <c r="G176" s="29">
        <v>360</v>
      </c>
    </row>
    <row r="177" ht="15" customHeight="1" spans="1:7">
      <c r="A177" s="26"/>
      <c r="B177" s="26"/>
      <c r="C177" s="112" t="s">
        <v>226</v>
      </c>
      <c r="D177" s="27" t="s">
        <v>12</v>
      </c>
      <c r="E177" s="111">
        <v>1</v>
      </c>
      <c r="F177" s="31">
        <v>200</v>
      </c>
      <c r="G177" s="29">
        <v>200</v>
      </c>
    </row>
    <row r="178" ht="15" customHeight="1" spans="1:7">
      <c r="A178" s="26"/>
      <c r="B178" s="26"/>
      <c r="C178" s="112" t="s">
        <v>53</v>
      </c>
      <c r="D178" s="27" t="s">
        <v>12</v>
      </c>
      <c r="E178" s="111">
        <v>8</v>
      </c>
      <c r="F178" s="31">
        <v>20</v>
      </c>
      <c r="G178" s="29">
        <v>160</v>
      </c>
    </row>
    <row r="179" ht="15" customHeight="1" spans="1:7">
      <c r="A179" s="26"/>
      <c r="B179" s="26"/>
      <c r="C179" s="112" t="s">
        <v>31</v>
      </c>
      <c r="D179" s="27" t="s">
        <v>12</v>
      </c>
      <c r="E179" s="111">
        <v>3</v>
      </c>
      <c r="F179" s="31">
        <v>100</v>
      </c>
      <c r="G179" s="29">
        <v>300</v>
      </c>
    </row>
    <row r="180" ht="15" customHeight="1" spans="1:7">
      <c r="A180" s="26"/>
      <c r="B180" s="26"/>
      <c r="C180" s="112" t="s">
        <v>227</v>
      </c>
      <c r="D180" s="27" t="s">
        <v>14</v>
      </c>
      <c r="E180" s="32">
        <f>1.8*2*1.8</f>
        <v>6.48</v>
      </c>
      <c r="F180" s="31">
        <v>50</v>
      </c>
      <c r="G180" s="29">
        <f t="shared" ref="G180:G192" si="3">E180*F180</f>
        <v>324</v>
      </c>
    </row>
    <row r="181" ht="15" customHeight="1" spans="1:7">
      <c r="A181" s="26"/>
      <c r="B181" s="26"/>
      <c r="C181" s="112" t="s">
        <v>214</v>
      </c>
      <c r="D181" s="27" t="s">
        <v>12</v>
      </c>
      <c r="E181" s="111">
        <v>1</v>
      </c>
      <c r="F181" s="31">
        <v>50</v>
      </c>
      <c r="G181" s="29">
        <v>50</v>
      </c>
    </row>
    <row r="182" ht="15" customHeight="1" spans="1:7">
      <c r="A182" s="26"/>
      <c r="B182" s="26"/>
      <c r="C182" s="112" t="s">
        <v>56</v>
      </c>
      <c r="D182" s="27" t="s">
        <v>12</v>
      </c>
      <c r="E182" s="111">
        <v>2</v>
      </c>
      <c r="F182" s="31">
        <v>10</v>
      </c>
      <c r="G182" s="29">
        <v>20</v>
      </c>
    </row>
    <row r="183" ht="15" customHeight="1" spans="1:7">
      <c r="A183" s="116"/>
      <c r="B183" s="116" t="s">
        <v>23</v>
      </c>
      <c r="C183" s="118"/>
      <c r="D183" s="27"/>
      <c r="E183" s="117"/>
      <c r="F183" s="38"/>
      <c r="G183" s="39">
        <f>SUM(G176:G182)</f>
        <v>1414</v>
      </c>
    </row>
    <row r="184" ht="15" customHeight="1" spans="1:7">
      <c r="A184" s="26">
        <v>32</v>
      </c>
      <c r="B184" s="26" t="s">
        <v>228</v>
      </c>
      <c r="C184" s="159" t="s">
        <v>229</v>
      </c>
      <c r="D184" s="27" t="s">
        <v>14</v>
      </c>
      <c r="E184" s="32">
        <f>2.2*3.5*0.7</f>
        <v>5.39</v>
      </c>
      <c r="F184" s="31">
        <v>90</v>
      </c>
      <c r="G184" s="29">
        <f t="shared" si="3"/>
        <v>485.1</v>
      </c>
    </row>
    <row r="185" ht="15" customHeight="1" spans="1:7">
      <c r="A185" s="26"/>
      <c r="B185" s="26"/>
      <c r="C185" s="112" t="s">
        <v>31</v>
      </c>
      <c r="D185" s="27" t="s">
        <v>12</v>
      </c>
      <c r="E185" s="111">
        <v>10</v>
      </c>
      <c r="F185" s="31">
        <v>100</v>
      </c>
      <c r="G185" s="29">
        <f t="shared" si="3"/>
        <v>1000</v>
      </c>
    </row>
    <row r="186" ht="15" customHeight="1" spans="1:7">
      <c r="A186" s="26"/>
      <c r="B186" s="26"/>
      <c r="C186" s="112" t="s">
        <v>18</v>
      </c>
      <c r="D186" s="27" t="s">
        <v>12</v>
      </c>
      <c r="E186" s="111">
        <v>15</v>
      </c>
      <c r="F186" s="31">
        <v>120</v>
      </c>
      <c r="G186" s="29">
        <f t="shared" si="3"/>
        <v>1800</v>
      </c>
    </row>
    <row r="187" ht="15" customHeight="1" spans="1:7">
      <c r="A187" s="26"/>
      <c r="B187" s="26"/>
      <c r="C187" s="112" t="s">
        <v>11</v>
      </c>
      <c r="D187" s="27" t="s">
        <v>12</v>
      </c>
      <c r="E187" s="111">
        <v>14</v>
      </c>
      <c r="F187" s="31">
        <v>200</v>
      </c>
      <c r="G187" s="29">
        <f t="shared" si="3"/>
        <v>2800</v>
      </c>
    </row>
    <row r="188" ht="15" customHeight="1" spans="1:7">
      <c r="A188" s="26"/>
      <c r="B188" s="26"/>
      <c r="C188" s="112" t="s">
        <v>53</v>
      </c>
      <c r="D188" s="27" t="s">
        <v>12</v>
      </c>
      <c r="E188" s="111">
        <v>20</v>
      </c>
      <c r="F188" s="31">
        <v>20</v>
      </c>
      <c r="G188" s="29">
        <f t="shared" si="3"/>
        <v>400</v>
      </c>
    </row>
    <row r="189" ht="15" customHeight="1" spans="1:7">
      <c r="A189" s="26"/>
      <c r="B189" s="26"/>
      <c r="C189" s="112" t="s">
        <v>74</v>
      </c>
      <c r="D189" s="27" t="s">
        <v>12</v>
      </c>
      <c r="E189" s="111">
        <v>3</v>
      </c>
      <c r="F189" s="31">
        <v>50</v>
      </c>
      <c r="G189" s="29">
        <f t="shared" si="3"/>
        <v>150</v>
      </c>
    </row>
    <row r="190" ht="15" customHeight="1" spans="1:7">
      <c r="A190" s="26"/>
      <c r="B190" s="26"/>
      <c r="C190" s="159" t="s">
        <v>230</v>
      </c>
      <c r="D190" s="27" t="s">
        <v>14</v>
      </c>
      <c r="E190" s="32">
        <f>1.8*1.5*1.4</f>
        <v>3.78</v>
      </c>
      <c r="F190" s="31">
        <v>50</v>
      </c>
      <c r="G190" s="29">
        <f t="shared" si="3"/>
        <v>189</v>
      </c>
    </row>
    <row r="191" ht="15" customHeight="1" spans="1:7">
      <c r="A191" s="26"/>
      <c r="B191" s="26"/>
      <c r="C191" s="112" t="s">
        <v>161</v>
      </c>
      <c r="D191" s="27" t="s">
        <v>12</v>
      </c>
      <c r="E191" s="111">
        <v>2</v>
      </c>
      <c r="F191" s="31">
        <v>90</v>
      </c>
      <c r="G191" s="29">
        <f t="shared" si="3"/>
        <v>180</v>
      </c>
    </row>
    <row r="192" ht="15" customHeight="1" spans="1:7">
      <c r="A192" s="26"/>
      <c r="B192" s="26"/>
      <c r="C192" s="112" t="s">
        <v>211</v>
      </c>
      <c r="D192" s="27" t="s">
        <v>12</v>
      </c>
      <c r="E192" s="111">
        <v>6</v>
      </c>
      <c r="F192" s="31">
        <v>15</v>
      </c>
      <c r="G192" s="29">
        <f t="shared" si="3"/>
        <v>90</v>
      </c>
    </row>
    <row r="193" ht="15" customHeight="1" spans="1:7">
      <c r="A193" s="116"/>
      <c r="B193" s="116" t="s">
        <v>23</v>
      </c>
      <c r="C193" s="118"/>
      <c r="D193" s="27"/>
      <c r="E193" s="117"/>
      <c r="F193" s="38"/>
      <c r="G193" s="39">
        <f>SUM(G184:G192)</f>
        <v>7094.1</v>
      </c>
    </row>
    <row r="194" ht="15" customHeight="1" spans="1:7">
      <c r="A194" s="26">
        <v>33</v>
      </c>
      <c r="B194" s="26" t="s">
        <v>231</v>
      </c>
      <c r="C194" s="112" t="s">
        <v>53</v>
      </c>
      <c r="D194" s="27" t="s">
        <v>12</v>
      </c>
      <c r="E194" s="111">
        <v>17</v>
      </c>
      <c r="F194" s="31">
        <v>20</v>
      </c>
      <c r="G194" s="29">
        <v>340</v>
      </c>
    </row>
    <row r="195" ht="15" customHeight="1" spans="1:7">
      <c r="A195" s="26"/>
      <c r="B195" s="26"/>
      <c r="C195" s="112" t="s">
        <v>18</v>
      </c>
      <c r="D195" s="27" t="s">
        <v>12</v>
      </c>
      <c r="E195" s="111">
        <v>6</v>
      </c>
      <c r="F195" s="31">
        <v>120</v>
      </c>
      <c r="G195" s="29">
        <v>720</v>
      </c>
    </row>
    <row r="196" ht="15" customHeight="1" spans="1:7">
      <c r="A196" s="26"/>
      <c r="B196" s="26"/>
      <c r="C196" s="112" t="s">
        <v>11</v>
      </c>
      <c r="D196" s="27" t="s">
        <v>12</v>
      </c>
      <c r="E196" s="111">
        <v>11</v>
      </c>
      <c r="F196" s="31">
        <v>200</v>
      </c>
      <c r="G196" s="29">
        <v>2200</v>
      </c>
    </row>
    <row r="197" ht="15" customHeight="1" spans="1:7">
      <c r="A197" s="26"/>
      <c r="B197" s="26"/>
      <c r="C197" s="112" t="s">
        <v>232</v>
      </c>
      <c r="D197" s="27" t="s">
        <v>14</v>
      </c>
      <c r="E197" s="32">
        <f>1.8*1*0.8</f>
        <v>1.44</v>
      </c>
      <c r="F197" s="31">
        <v>50</v>
      </c>
      <c r="G197" s="29">
        <f>E197*F197</f>
        <v>72</v>
      </c>
    </row>
    <row r="198" ht="15" customHeight="1" spans="1:7">
      <c r="A198" s="26"/>
      <c r="B198" s="26"/>
      <c r="C198" s="159" t="s">
        <v>233</v>
      </c>
      <c r="D198" s="27" t="s">
        <v>14</v>
      </c>
      <c r="E198" s="32">
        <f>1.2*1.3*1.3</f>
        <v>2.028</v>
      </c>
      <c r="F198" s="31">
        <v>50</v>
      </c>
      <c r="G198" s="29">
        <f>E198*F198</f>
        <v>101.4</v>
      </c>
    </row>
    <row r="199" ht="15" customHeight="1" spans="1:7">
      <c r="A199" s="116"/>
      <c r="B199" s="116" t="s">
        <v>23</v>
      </c>
      <c r="C199" s="118"/>
      <c r="D199" s="27"/>
      <c r="E199" s="117"/>
      <c r="F199" s="38"/>
      <c r="G199" s="39">
        <f>SUM(G194:G198)</f>
        <v>3433.4</v>
      </c>
    </row>
    <row r="200" ht="15" customHeight="1" spans="1:7">
      <c r="A200" s="26">
        <v>34</v>
      </c>
      <c r="B200" s="26" t="s">
        <v>234</v>
      </c>
      <c r="C200" s="112" t="s">
        <v>31</v>
      </c>
      <c r="D200" s="27" t="s">
        <v>12</v>
      </c>
      <c r="E200" s="111">
        <v>1</v>
      </c>
      <c r="F200" s="31">
        <v>100</v>
      </c>
      <c r="G200" s="29">
        <v>100</v>
      </c>
    </row>
    <row r="201" ht="15" customHeight="1" spans="1:7">
      <c r="A201" s="26"/>
      <c r="B201" s="26"/>
      <c r="C201" s="112" t="s">
        <v>74</v>
      </c>
      <c r="D201" s="27" t="s">
        <v>12</v>
      </c>
      <c r="E201" s="111">
        <v>2</v>
      </c>
      <c r="F201" s="31">
        <v>50</v>
      </c>
      <c r="G201" s="29">
        <v>100</v>
      </c>
    </row>
    <row r="202" ht="15" customHeight="1" spans="1:7">
      <c r="A202" s="26"/>
      <c r="B202" s="26"/>
      <c r="C202" s="112" t="s">
        <v>56</v>
      </c>
      <c r="D202" s="27" t="s">
        <v>12</v>
      </c>
      <c r="E202" s="111">
        <v>1</v>
      </c>
      <c r="F202" s="31">
        <v>10</v>
      </c>
      <c r="G202" s="29">
        <v>10</v>
      </c>
    </row>
    <row r="203" ht="15" customHeight="1" spans="1:7">
      <c r="A203" s="26"/>
      <c r="B203" s="26"/>
      <c r="C203" s="159" t="s">
        <v>235</v>
      </c>
      <c r="D203" s="27" t="s">
        <v>12</v>
      </c>
      <c r="E203" s="32">
        <f>1.6*1.5*1.5</f>
        <v>3.6</v>
      </c>
      <c r="F203" s="31">
        <v>50</v>
      </c>
      <c r="G203" s="29">
        <f>E203*F203</f>
        <v>180</v>
      </c>
    </row>
    <row r="204" ht="15" customHeight="1" spans="1:7">
      <c r="A204" s="116"/>
      <c r="B204" s="116" t="s">
        <v>23</v>
      </c>
      <c r="C204" s="118"/>
      <c r="D204" s="27"/>
      <c r="E204" s="161"/>
      <c r="F204" s="38"/>
      <c r="G204" s="39">
        <f>SUM(G200:G203)</f>
        <v>390</v>
      </c>
    </row>
    <row r="205" ht="15" customHeight="1" spans="1:7">
      <c r="A205" s="26">
        <v>35</v>
      </c>
      <c r="B205" s="26" t="s">
        <v>236</v>
      </c>
      <c r="C205" s="112" t="s">
        <v>53</v>
      </c>
      <c r="D205" s="27" t="s">
        <v>12</v>
      </c>
      <c r="E205" s="111">
        <v>1</v>
      </c>
      <c r="F205" s="31">
        <v>20</v>
      </c>
      <c r="G205" s="29">
        <v>20</v>
      </c>
    </row>
    <row r="206" ht="15" customHeight="1" spans="1:7">
      <c r="A206" s="26"/>
      <c r="B206" s="26"/>
      <c r="C206" s="112" t="s">
        <v>18</v>
      </c>
      <c r="D206" s="27" t="s">
        <v>12</v>
      </c>
      <c r="E206" s="111">
        <v>4</v>
      </c>
      <c r="F206" s="31">
        <v>120</v>
      </c>
      <c r="G206" s="29">
        <v>480</v>
      </c>
    </row>
    <row r="207" ht="15" customHeight="1" spans="1:7">
      <c r="A207" s="116"/>
      <c r="B207" s="116" t="s">
        <v>23</v>
      </c>
      <c r="C207" s="118"/>
      <c r="D207" s="27"/>
      <c r="E207" s="117"/>
      <c r="F207" s="38"/>
      <c r="G207" s="39">
        <v>500</v>
      </c>
    </row>
    <row r="208" ht="15" customHeight="1" spans="1:7">
      <c r="A208" s="26">
        <v>36</v>
      </c>
      <c r="B208" s="26" t="s">
        <v>237</v>
      </c>
      <c r="C208" s="112" t="s">
        <v>238</v>
      </c>
      <c r="D208" s="27" t="s">
        <v>14</v>
      </c>
      <c r="E208" s="32">
        <f>1.3*1.4*1</f>
        <v>1.82</v>
      </c>
      <c r="F208" s="31">
        <v>50</v>
      </c>
      <c r="G208" s="29">
        <f>E208*F208</f>
        <v>91</v>
      </c>
    </row>
    <row r="209" ht="15" customHeight="1" spans="1:7">
      <c r="A209" s="26"/>
      <c r="B209" s="116" t="s">
        <v>23</v>
      </c>
      <c r="C209" s="112"/>
      <c r="D209" s="27"/>
      <c r="E209" s="111"/>
      <c r="F209" s="31"/>
      <c r="G209" s="39">
        <f>SUM(G208:G208)</f>
        <v>91</v>
      </c>
    </row>
    <row r="210" ht="15" customHeight="1" spans="1:7">
      <c r="A210" s="26">
        <v>37</v>
      </c>
      <c r="B210" s="26" t="s">
        <v>239</v>
      </c>
      <c r="C210" s="112" t="s">
        <v>11</v>
      </c>
      <c r="D210" s="27" t="s">
        <v>12</v>
      </c>
      <c r="E210" s="111">
        <v>8</v>
      </c>
      <c r="F210" s="31">
        <v>200</v>
      </c>
      <c r="G210" s="29">
        <v>1600</v>
      </c>
    </row>
    <row r="211" ht="15" customHeight="1" spans="1:7">
      <c r="A211" s="26"/>
      <c r="B211" s="26"/>
      <c r="C211" s="112" t="s">
        <v>18</v>
      </c>
      <c r="D211" s="27" t="s">
        <v>12</v>
      </c>
      <c r="E211" s="111">
        <v>7</v>
      </c>
      <c r="F211" s="31">
        <v>120</v>
      </c>
      <c r="G211" s="29">
        <v>840</v>
      </c>
    </row>
    <row r="212" ht="15" customHeight="1" spans="1:7">
      <c r="A212" s="26"/>
      <c r="B212" s="26"/>
      <c r="C212" s="112" t="s">
        <v>53</v>
      </c>
      <c r="D212" s="27" t="s">
        <v>12</v>
      </c>
      <c r="E212" s="111">
        <v>3</v>
      </c>
      <c r="F212" s="31">
        <v>20</v>
      </c>
      <c r="G212" s="29">
        <v>60</v>
      </c>
    </row>
    <row r="213" ht="15" customHeight="1" spans="1:7">
      <c r="A213" s="26"/>
      <c r="B213" s="26"/>
      <c r="C213" s="112" t="s">
        <v>211</v>
      </c>
      <c r="D213" s="27" t="s">
        <v>12</v>
      </c>
      <c r="E213" s="111">
        <v>1</v>
      </c>
      <c r="F213" s="31">
        <v>15</v>
      </c>
      <c r="G213" s="29">
        <v>15</v>
      </c>
    </row>
    <row r="214" ht="15" customHeight="1" spans="1:7">
      <c r="A214" s="26"/>
      <c r="B214" s="26"/>
      <c r="C214" s="112" t="s">
        <v>238</v>
      </c>
      <c r="D214" s="27" t="s">
        <v>14</v>
      </c>
      <c r="E214" s="32">
        <f>1.3*1.4*1</f>
        <v>1.82</v>
      </c>
      <c r="F214" s="31">
        <v>50</v>
      </c>
      <c r="G214" s="29">
        <f t="shared" ref="G214:G218" si="4">E214*F214</f>
        <v>91</v>
      </c>
    </row>
    <row r="215" ht="15" customHeight="1" spans="1:7">
      <c r="A215" s="26"/>
      <c r="B215" s="26"/>
      <c r="C215" s="112" t="s">
        <v>240</v>
      </c>
      <c r="D215" s="27" t="s">
        <v>14</v>
      </c>
      <c r="E215" s="32">
        <f>1.2*1.2*1</f>
        <v>1.44</v>
      </c>
      <c r="F215" s="31">
        <v>50</v>
      </c>
      <c r="G215" s="29">
        <f t="shared" si="4"/>
        <v>72</v>
      </c>
    </row>
    <row r="216" ht="15" customHeight="1" spans="1:7">
      <c r="A216" s="26"/>
      <c r="B216" s="116" t="s">
        <v>23</v>
      </c>
      <c r="C216" s="112"/>
      <c r="D216" s="27"/>
      <c r="E216" s="111"/>
      <c r="F216" s="31"/>
      <c r="G216" s="39">
        <f>SUM(G210:G215)</f>
        <v>2678</v>
      </c>
    </row>
    <row r="217" ht="15" customHeight="1" spans="1:7">
      <c r="A217" s="26">
        <v>38</v>
      </c>
      <c r="B217" s="26" t="s">
        <v>241</v>
      </c>
      <c r="C217" s="112" t="s">
        <v>18</v>
      </c>
      <c r="D217" s="27" t="s">
        <v>12</v>
      </c>
      <c r="E217" s="111">
        <v>1</v>
      </c>
      <c r="F217" s="31">
        <v>120</v>
      </c>
      <c r="G217" s="29">
        <v>120</v>
      </c>
    </row>
    <row r="218" ht="15" customHeight="1" spans="1:7">
      <c r="A218" s="26"/>
      <c r="B218" s="26"/>
      <c r="C218" s="159" t="s">
        <v>242</v>
      </c>
      <c r="D218" s="27" t="s">
        <v>14</v>
      </c>
      <c r="E218" s="32">
        <f>1.8*1.5*1.3</f>
        <v>3.51</v>
      </c>
      <c r="F218" s="31">
        <v>50</v>
      </c>
      <c r="G218" s="29">
        <f t="shared" si="4"/>
        <v>175.5</v>
      </c>
    </row>
    <row r="219" ht="15" customHeight="1" spans="1:7">
      <c r="A219" s="116"/>
      <c r="B219" s="116" t="s">
        <v>23</v>
      </c>
      <c r="C219" s="118"/>
      <c r="D219" s="27"/>
      <c r="E219" s="117"/>
      <c r="F219" s="38"/>
      <c r="G219" s="39">
        <f>SUM(G217:G218)</f>
        <v>295.5</v>
      </c>
    </row>
    <row r="220" ht="15" customHeight="1" spans="1:7">
      <c r="A220" s="26">
        <v>39</v>
      </c>
      <c r="B220" s="26" t="s">
        <v>243</v>
      </c>
      <c r="C220" s="112" t="s">
        <v>244</v>
      </c>
      <c r="D220" s="27" t="s">
        <v>14</v>
      </c>
      <c r="E220" s="32">
        <f>1.5*1.2*1</f>
        <v>1.8</v>
      </c>
      <c r="F220" s="31">
        <v>90</v>
      </c>
      <c r="G220" s="29">
        <f>E220*F220</f>
        <v>162</v>
      </c>
    </row>
    <row r="221" ht="15" customHeight="1" spans="1:7">
      <c r="A221" s="26"/>
      <c r="B221" s="26"/>
      <c r="C221" s="112" t="s">
        <v>53</v>
      </c>
      <c r="D221" s="27" t="s">
        <v>12</v>
      </c>
      <c r="E221" s="111">
        <v>1</v>
      </c>
      <c r="F221" s="31">
        <v>20</v>
      </c>
      <c r="G221" s="29">
        <v>20</v>
      </c>
    </row>
    <row r="222" ht="15" customHeight="1" spans="1:7">
      <c r="A222" s="116"/>
      <c r="B222" s="116" t="s">
        <v>23</v>
      </c>
      <c r="C222" s="118"/>
      <c r="D222" s="27"/>
      <c r="E222" s="117"/>
      <c r="F222" s="38"/>
      <c r="G222" s="39">
        <f>SUM(G220:G221)</f>
        <v>182</v>
      </c>
    </row>
    <row r="223" ht="12" customHeight="1" spans="1:7">
      <c r="A223" s="26">
        <v>40</v>
      </c>
      <c r="B223" s="26" t="s">
        <v>245</v>
      </c>
      <c r="C223" s="112" t="s">
        <v>18</v>
      </c>
      <c r="D223" s="27" t="s">
        <v>12</v>
      </c>
      <c r="E223" s="111">
        <v>5</v>
      </c>
      <c r="F223" s="31">
        <v>120</v>
      </c>
      <c r="G223" s="29">
        <v>600</v>
      </c>
    </row>
    <row r="224" ht="12" customHeight="1" spans="1:7">
      <c r="A224" s="26"/>
      <c r="B224" s="26"/>
      <c r="C224" s="112" t="s">
        <v>53</v>
      </c>
      <c r="D224" s="27" t="s">
        <v>12</v>
      </c>
      <c r="E224" s="111">
        <v>6</v>
      </c>
      <c r="F224" s="31">
        <v>20</v>
      </c>
      <c r="G224" s="29">
        <v>120</v>
      </c>
    </row>
    <row r="225" ht="12" customHeight="1" spans="1:7">
      <c r="A225" s="26"/>
      <c r="B225" s="26"/>
      <c r="C225" s="112" t="s">
        <v>211</v>
      </c>
      <c r="D225" s="27" t="s">
        <v>12</v>
      </c>
      <c r="E225" s="111">
        <v>5</v>
      </c>
      <c r="F225" s="31">
        <v>15</v>
      </c>
      <c r="G225" s="29">
        <v>75</v>
      </c>
    </row>
    <row r="226" ht="12" customHeight="1" spans="1:7">
      <c r="A226" s="26"/>
      <c r="B226" s="26"/>
      <c r="C226" s="159" t="s">
        <v>246</v>
      </c>
      <c r="D226" s="27" t="s">
        <v>14</v>
      </c>
      <c r="E226" s="32">
        <f>2.6*2.2*0.7</f>
        <v>4.004</v>
      </c>
      <c r="F226" s="31">
        <v>50</v>
      </c>
      <c r="G226" s="29">
        <f t="shared" ref="G226:G231" si="5">E226*F226</f>
        <v>200.2</v>
      </c>
    </row>
    <row r="227" ht="12" customHeight="1" spans="1:7">
      <c r="A227" s="116"/>
      <c r="B227" s="116" t="s">
        <v>23</v>
      </c>
      <c r="C227" s="118"/>
      <c r="D227" s="36"/>
      <c r="E227" s="117"/>
      <c r="F227" s="38"/>
      <c r="G227" s="39">
        <f>SUM(G223:G226)</f>
        <v>995.2</v>
      </c>
    </row>
    <row r="228" ht="15" customHeight="1" spans="1:7">
      <c r="A228" s="26">
        <v>41</v>
      </c>
      <c r="B228" s="26" t="s">
        <v>247</v>
      </c>
      <c r="C228" s="162" t="s">
        <v>248</v>
      </c>
      <c r="D228" s="27" t="s">
        <v>14</v>
      </c>
      <c r="E228" s="32">
        <f>6.6*2.6*0.65</f>
        <v>11.154</v>
      </c>
      <c r="F228" s="31">
        <v>90</v>
      </c>
      <c r="G228" s="29">
        <f t="shared" si="5"/>
        <v>1003.86</v>
      </c>
    </row>
    <row r="229" ht="15" customHeight="1" spans="1:7">
      <c r="A229" s="116"/>
      <c r="B229" s="116" t="s">
        <v>23</v>
      </c>
      <c r="C229" s="118"/>
      <c r="D229" s="36"/>
      <c r="E229" s="117"/>
      <c r="F229" s="38"/>
      <c r="G229" s="39">
        <f>SUM(G228:G228)</f>
        <v>1003.86</v>
      </c>
    </row>
    <row r="230" ht="15" customHeight="1" spans="1:7">
      <c r="A230" s="26">
        <v>42</v>
      </c>
      <c r="B230" s="163" t="s">
        <v>249</v>
      </c>
      <c r="C230" s="112" t="s">
        <v>11</v>
      </c>
      <c r="D230" s="27" t="s">
        <v>12</v>
      </c>
      <c r="E230" s="121">
        <v>3</v>
      </c>
      <c r="F230" s="45">
        <v>200</v>
      </c>
      <c r="G230" s="45">
        <f t="shared" si="5"/>
        <v>600</v>
      </c>
    </row>
    <row r="231" ht="15" customHeight="1" spans="1:7">
      <c r="A231" s="26"/>
      <c r="B231" s="164"/>
      <c r="C231" s="112" t="s">
        <v>18</v>
      </c>
      <c r="D231" s="27" t="s">
        <v>12</v>
      </c>
      <c r="E231" s="121">
        <v>2</v>
      </c>
      <c r="F231" s="45">
        <v>120</v>
      </c>
      <c r="G231" s="45">
        <f t="shared" si="5"/>
        <v>240</v>
      </c>
    </row>
    <row r="232" ht="15" customHeight="1" spans="1:7">
      <c r="A232" s="26"/>
      <c r="B232" s="165" t="s">
        <v>23</v>
      </c>
      <c r="C232" s="112"/>
      <c r="D232" s="27"/>
      <c r="E232" s="121"/>
      <c r="F232" s="45"/>
      <c r="G232" s="60">
        <f>SUM(G230:G231)</f>
        <v>840</v>
      </c>
    </row>
    <row r="233" ht="15" customHeight="1" spans="1:7">
      <c r="A233" s="26">
        <v>43</v>
      </c>
      <c r="B233" s="166" t="s">
        <v>250</v>
      </c>
      <c r="C233" s="112" t="s">
        <v>18</v>
      </c>
      <c r="D233" s="27" t="s">
        <v>12</v>
      </c>
      <c r="E233" s="121">
        <v>7</v>
      </c>
      <c r="F233" s="45">
        <v>120</v>
      </c>
      <c r="G233" s="45">
        <f t="shared" ref="G233:G237" si="6">E233*F233</f>
        <v>840</v>
      </c>
    </row>
    <row r="234" ht="15" customHeight="1" spans="1:7">
      <c r="A234" s="26"/>
      <c r="B234" s="167"/>
      <c r="C234" s="112" t="s">
        <v>11</v>
      </c>
      <c r="D234" s="27" t="s">
        <v>12</v>
      </c>
      <c r="E234" s="121">
        <v>7</v>
      </c>
      <c r="F234" s="45">
        <v>200</v>
      </c>
      <c r="G234" s="45">
        <f t="shared" si="6"/>
        <v>1400</v>
      </c>
    </row>
    <row r="235" ht="15" customHeight="1" spans="1:7">
      <c r="A235" s="26"/>
      <c r="B235" s="167"/>
      <c r="C235" s="112" t="s">
        <v>19</v>
      </c>
      <c r="D235" s="27" t="s">
        <v>12</v>
      </c>
      <c r="E235" s="121">
        <v>9</v>
      </c>
      <c r="F235" s="45">
        <v>20</v>
      </c>
      <c r="G235" s="45">
        <f t="shared" si="6"/>
        <v>180</v>
      </c>
    </row>
    <row r="236" ht="15" customHeight="1" spans="1:7">
      <c r="A236" s="26"/>
      <c r="B236" s="167"/>
      <c r="C236" s="112" t="s">
        <v>251</v>
      </c>
      <c r="D236" s="27" t="s">
        <v>14</v>
      </c>
      <c r="E236" s="46">
        <f>1.5*1*1.6</f>
        <v>2.4</v>
      </c>
      <c r="F236" s="45">
        <v>50</v>
      </c>
      <c r="G236" s="45">
        <f t="shared" si="6"/>
        <v>120</v>
      </c>
    </row>
    <row r="237" ht="15" customHeight="1" spans="1:7">
      <c r="A237" s="26"/>
      <c r="B237" s="168"/>
      <c r="C237" s="112" t="s">
        <v>252</v>
      </c>
      <c r="D237" s="27" t="s">
        <v>12</v>
      </c>
      <c r="E237" s="121">
        <v>12</v>
      </c>
      <c r="F237" s="45">
        <v>15</v>
      </c>
      <c r="G237" s="45">
        <f t="shared" si="6"/>
        <v>180</v>
      </c>
    </row>
    <row r="238" ht="15" customHeight="1" spans="1:7">
      <c r="A238" s="26"/>
      <c r="B238" s="165" t="s">
        <v>23</v>
      </c>
      <c r="C238" s="112"/>
      <c r="D238" s="27"/>
      <c r="E238" s="121"/>
      <c r="F238" s="45"/>
      <c r="G238" s="60">
        <f>SUM(G233:G237)</f>
        <v>2720</v>
      </c>
    </row>
    <row r="239" ht="15" customHeight="1" spans="1:7">
      <c r="A239" s="26">
        <v>44</v>
      </c>
      <c r="B239" s="166" t="s">
        <v>253</v>
      </c>
      <c r="C239" s="112" t="s">
        <v>11</v>
      </c>
      <c r="D239" s="27" t="s">
        <v>12</v>
      </c>
      <c r="E239" s="121">
        <v>2</v>
      </c>
      <c r="F239" s="45">
        <v>200</v>
      </c>
      <c r="G239" s="45">
        <f t="shared" ref="G239:G242" si="7">E239*F239</f>
        <v>400</v>
      </c>
    </row>
    <row r="240" ht="15" customHeight="1" spans="1:7">
      <c r="A240" s="26"/>
      <c r="B240" s="167"/>
      <c r="C240" s="112" t="s">
        <v>18</v>
      </c>
      <c r="D240" s="27" t="s">
        <v>12</v>
      </c>
      <c r="E240" s="121">
        <v>5</v>
      </c>
      <c r="F240" s="45">
        <v>120</v>
      </c>
      <c r="G240" s="45">
        <f t="shared" si="7"/>
        <v>600</v>
      </c>
    </row>
    <row r="241" ht="15" customHeight="1" spans="1:7">
      <c r="A241" s="26"/>
      <c r="B241" s="167"/>
      <c r="C241" s="112" t="s">
        <v>252</v>
      </c>
      <c r="D241" s="27" t="s">
        <v>12</v>
      </c>
      <c r="E241" s="121">
        <v>10</v>
      </c>
      <c r="F241" s="45">
        <v>15</v>
      </c>
      <c r="G241" s="45">
        <f t="shared" si="7"/>
        <v>150</v>
      </c>
    </row>
    <row r="242" ht="15" customHeight="1" spans="1:7">
      <c r="A242" s="26"/>
      <c r="B242" s="168"/>
      <c r="C242" s="112" t="s">
        <v>254</v>
      </c>
      <c r="D242" s="27" t="s">
        <v>14</v>
      </c>
      <c r="E242" s="46">
        <f>1*1.2*1</f>
        <v>1.2</v>
      </c>
      <c r="F242" s="45">
        <v>50</v>
      </c>
      <c r="G242" s="45">
        <f t="shared" si="7"/>
        <v>60</v>
      </c>
    </row>
    <row r="243" ht="15" customHeight="1" spans="1:7">
      <c r="A243" s="26"/>
      <c r="B243" s="165" t="s">
        <v>23</v>
      </c>
      <c r="C243" s="112"/>
      <c r="D243" s="27"/>
      <c r="E243" s="121"/>
      <c r="F243" s="45"/>
      <c r="G243" s="60">
        <f>SUM(G239:G242)</f>
        <v>1210</v>
      </c>
    </row>
    <row r="244" ht="15" customHeight="1" spans="1:7">
      <c r="A244" s="26">
        <v>45</v>
      </c>
      <c r="B244" s="166" t="s">
        <v>255</v>
      </c>
      <c r="C244" s="112" t="s">
        <v>18</v>
      </c>
      <c r="D244" s="27" t="s">
        <v>12</v>
      </c>
      <c r="E244" s="121">
        <v>2</v>
      </c>
      <c r="F244" s="45">
        <v>120</v>
      </c>
      <c r="G244" s="45">
        <f t="shared" ref="G244:G247" si="8">E244*F244</f>
        <v>240</v>
      </c>
    </row>
    <row r="245" ht="15" customHeight="1" spans="1:7">
      <c r="A245" s="26"/>
      <c r="B245" s="167"/>
      <c r="C245" s="112" t="s">
        <v>11</v>
      </c>
      <c r="D245" s="27" t="s">
        <v>12</v>
      </c>
      <c r="E245" s="121">
        <v>1</v>
      </c>
      <c r="F245" s="45">
        <v>200</v>
      </c>
      <c r="G245" s="45">
        <f t="shared" si="8"/>
        <v>200</v>
      </c>
    </row>
    <row r="246" ht="15" customHeight="1" spans="1:7">
      <c r="A246" s="26"/>
      <c r="B246" s="167"/>
      <c r="C246" s="112" t="s">
        <v>19</v>
      </c>
      <c r="D246" s="27" t="s">
        <v>12</v>
      </c>
      <c r="E246" s="121">
        <v>7</v>
      </c>
      <c r="F246" s="45">
        <v>20</v>
      </c>
      <c r="G246" s="45">
        <f t="shared" si="8"/>
        <v>140</v>
      </c>
    </row>
    <row r="247" ht="15" customHeight="1" spans="1:7">
      <c r="A247" s="26"/>
      <c r="B247" s="168"/>
      <c r="C247" s="112" t="s">
        <v>252</v>
      </c>
      <c r="D247" s="27" t="s">
        <v>12</v>
      </c>
      <c r="E247" s="121">
        <v>2</v>
      </c>
      <c r="F247" s="45">
        <v>15</v>
      </c>
      <c r="G247" s="45">
        <f t="shared" si="8"/>
        <v>30</v>
      </c>
    </row>
    <row r="248" ht="15" customHeight="1" spans="1:7">
      <c r="A248" s="26"/>
      <c r="B248" s="165" t="s">
        <v>23</v>
      </c>
      <c r="C248" s="112"/>
      <c r="D248" s="27"/>
      <c r="E248" s="121"/>
      <c r="F248" s="45"/>
      <c r="G248" s="60">
        <f>SUM(G244:G247)</f>
        <v>610</v>
      </c>
    </row>
    <row r="249" ht="15" customHeight="1" spans="1:7">
      <c r="A249" s="26">
        <v>46</v>
      </c>
      <c r="B249" s="166" t="s">
        <v>256</v>
      </c>
      <c r="C249" s="112" t="s">
        <v>19</v>
      </c>
      <c r="D249" s="27" t="s">
        <v>12</v>
      </c>
      <c r="E249" s="121">
        <v>4</v>
      </c>
      <c r="F249" s="45">
        <v>20</v>
      </c>
      <c r="G249" s="45">
        <f t="shared" ref="G249:G253" si="9">E249*F249</f>
        <v>80</v>
      </c>
    </row>
    <row r="250" ht="15" customHeight="1" spans="1:7">
      <c r="A250" s="26"/>
      <c r="B250" s="167"/>
      <c r="C250" s="159" t="s">
        <v>257</v>
      </c>
      <c r="D250" s="27" t="s">
        <v>14</v>
      </c>
      <c r="E250" s="46">
        <f>1.3*1.2*1.3</f>
        <v>2.028</v>
      </c>
      <c r="F250" s="45">
        <v>50</v>
      </c>
      <c r="G250" s="45">
        <f t="shared" si="9"/>
        <v>101.4</v>
      </c>
    </row>
    <row r="251" ht="15" customHeight="1" spans="1:7">
      <c r="A251" s="26"/>
      <c r="B251" s="167"/>
      <c r="C251" s="112" t="s">
        <v>11</v>
      </c>
      <c r="D251" s="27" t="s">
        <v>12</v>
      </c>
      <c r="E251" s="121">
        <v>5</v>
      </c>
      <c r="F251" s="45">
        <v>200</v>
      </c>
      <c r="G251" s="45">
        <f t="shared" si="9"/>
        <v>1000</v>
      </c>
    </row>
    <row r="252" ht="15" customHeight="1" spans="1:7">
      <c r="A252" s="26"/>
      <c r="B252" s="167"/>
      <c r="C252" s="112" t="s">
        <v>18</v>
      </c>
      <c r="D252" s="27" t="s">
        <v>12</v>
      </c>
      <c r="E252" s="121">
        <v>5</v>
      </c>
      <c r="F252" s="45">
        <v>120</v>
      </c>
      <c r="G252" s="45">
        <f t="shared" si="9"/>
        <v>600</v>
      </c>
    </row>
    <row r="253" ht="15" customHeight="1" spans="1:7">
      <c r="A253" s="26"/>
      <c r="B253" s="168"/>
      <c r="C253" s="112" t="s">
        <v>74</v>
      </c>
      <c r="D253" s="27" t="s">
        <v>12</v>
      </c>
      <c r="E253" s="121">
        <v>1</v>
      </c>
      <c r="F253" s="45">
        <v>50</v>
      </c>
      <c r="G253" s="45">
        <f t="shared" si="9"/>
        <v>50</v>
      </c>
    </row>
    <row r="254" ht="15" customHeight="1" spans="1:7">
      <c r="A254" s="26"/>
      <c r="B254" s="165" t="s">
        <v>23</v>
      </c>
      <c r="C254" s="112"/>
      <c r="D254" s="27"/>
      <c r="E254" s="121"/>
      <c r="F254" s="45"/>
      <c r="G254" s="60">
        <f>SUM(G249:G253)</f>
        <v>1831.4</v>
      </c>
    </row>
    <row r="255" ht="15" customHeight="1" spans="1:7">
      <c r="A255" s="26">
        <v>47</v>
      </c>
      <c r="B255" s="166" t="s">
        <v>258</v>
      </c>
      <c r="C255" s="112" t="s">
        <v>11</v>
      </c>
      <c r="D255" s="27" t="s">
        <v>12</v>
      </c>
      <c r="E255" s="121">
        <v>3</v>
      </c>
      <c r="F255" s="45">
        <v>200</v>
      </c>
      <c r="G255" s="45">
        <f t="shared" ref="G255:G262" si="10">E255*F255</f>
        <v>600</v>
      </c>
    </row>
    <row r="256" ht="15" customHeight="1" spans="1:7">
      <c r="A256" s="26"/>
      <c r="B256" s="167"/>
      <c r="C256" s="112" t="s">
        <v>18</v>
      </c>
      <c r="D256" s="27" t="s">
        <v>12</v>
      </c>
      <c r="E256" s="121">
        <v>12</v>
      </c>
      <c r="F256" s="45">
        <v>120</v>
      </c>
      <c r="G256" s="45">
        <f t="shared" si="10"/>
        <v>1440</v>
      </c>
    </row>
    <row r="257" ht="15" customHeight="1" spans="1:7">
      <c r="A257" s="26"/>
      <c r="B257" s="167"/>
      <c r="C257" s="112" t="s">
        <v>19</v>
      </c>
      <c r="D257" s="27" t="s">
        <v>12</v>
      </c>
      <c r="E257" s="121">
        <v>10</v>
      </c>
      <c r="F257" s="45">
        <v>20</v>
      </c>
      <c r="G257" s="45">
        <f t="shared" si="10"/>
        <v>200</v>
      </c>
    </row>
    <row r="258" ht="15" customHeight="1" spans="1:7">
      <c r="A258" s="26"/>
      <c r="B258" s="167"/>
      <c r="C258" s="112" t="s">
        <v>74</v>
      </c>
      <c r="D258" s="27" t="s">
        <v>12</v>
      </c>
      <c r="E258" s="121">
        <v>2</v>
      </c>
      <c r="F258" s="45">
        <v>50</v>
      </c>
      <c r="G258" s="45">
        <f t="shared" si="10"/>
        <v>100</v>
      </c>
    </row>
    <row r="259" ht="15" customHeight="1" spans="1:7">
      <c r="A259" s="26"/>
      <c r="B259" s="167"/>
      <c r="C259" s="159" t="s">
        <v>259</v>
      </c>
      <c r="D259" s="27" t="s">
        <v>14</v>
      </c>
      <c r="E259" s="46">
        <v>2.34</v>
      </c>
      <c r="F259" s="45">
        <v>50</v>
      </c>
      <c r="G259" s="45">
        <f t="shared" si="10"/>
        <v>117</v>
      </c>
    </row>
    <row r="260" ht="15" customHeight="1" spans="1:7">
      <c r="A260" s="26"/>
      <c r="B260" s="167"/>
      <c r="C260" s="112" t="s">
        <v>260</v>
      </c>
      <c r="D260" s="27" t="s">
        <v>12</v>
      </c>
      <c r="E260" s="121">
        <v>1</v>
      </c>
      <c r="F260" s="45">
        <v>75</v>
      </c>
      <c r="G260" s="45">
        <f t="shared" si="10"/>
        <v>75</v>
      </c>
    </row>
    <row r="261" ht="15" customHeight="1" spans="1:7">
      <c r="A261" s="26"/>
      <c r="B261" s="167"/>
      <c r="C261" s="112" t="s">
        <v>31</v>
      </c>
      <c r="D261" s="27" t="s">
        <v>12</v>
      </c>
      <c r="E261" s="121">
        <v>3</v>
      </c>
      <c r="F261" s="45">
        <v>100</v>
      </c>
      <c r="G261" s="45">
        <f t="shared" si="10"/>
        <v>300</v>
      </c>
    </row>
    <row r="262" ht="15" customHeight="1" spans="1:7">
      <c r="A262" s="26"/>
      <c r="B262" s="167"/>
      <c r="C262" s="112" t="s">
        <v>40</v>
      </c>
      <c r="D262" s="27" t="s">
        <v>12</v>
      </c>
      <c r="E262" s="121">
        <v>2</v>
      </c>
      <c r="F262" s="45">
        <v>90</v>
      </c>
      <c r="G262" s="45">
        <f t="shared" si="10"/>
        <v>180</v>
      </c>
    </row>
    <row r="263" ht="15" customHeight="1" spans="1:7">
      <c r="A263" s="26"/>
      <c r="B263" s="165" t="s">
        <v>23</v>
      </c>
      <c r="C263" s="112"/>
      <c r="D263" s="27"/>
      <c r="E263" s="121"/>
      <c r="F263" s="45"/>
      <c r="G263" s="60">
        <f>SUM(G255:G262)</f>
        <v>3012</v>
      </c>
    </row>
    <row r="264" ht="15" customHeight="1" spans="1:7">
      <c r="A264" s="26">
        <v>48</v>
      </c>
      <c r="B264" s="166" t="s">
        <v>261</v>
      </c>
      <c r="C264" s="112" t="s">
        <v>11</v>
      </c>
      <c r="D264" s="27" t="s">
        <v>12</v>
      </c>
      <c r="E264" s="121">
        <v>3</v>
      </c>
      <c r="F264" s="45">
        <v>200</v>
      </c>
      <c r="G264" s="45">
        <f t="shared" ref="G264:G267" si="11">E264*F264</f>
        <v>600</v>
      </c>
    </row>
    <row r="265" ht="15" customHeight="1" spans="1:7">
      <c r="A265" s="26"/>
      <c r="B265" s="167"/>
      <c r="C265" s="112" t="s">
        <v>18</v>
      </c>
      <c r="D265" s="27" t="s">
        <v>12</v>
      </c>
      <c r="E265" s="121">
        <v>6</v>
      </c>
      <c r="F265" s="45">
        <v>120</v>
      </c>
      <c r="G265" s="45">
        <f t="shared" si="11"/>
        <v>720</v>
      </c>
    </row>
    <row r="266" ht="15" customHeight="1" spans="1:7">
      <c r="A266" s="26"/>
      <c r="B266" s="167"/>
      <c r="C266" s="112" t="s">
        <v>19</v>
      </c>
      <c r="D266" s="27" t="s">
        <v>12</v>
      </c>
      <c r="E266" s="121">
        <v>8</v>
      </c>
      <c r="F266" s="45">
        <v>20</v>
      </c>
      <c r="G266" s="45">
        <f t="shared" si="11"/>
        <v>160</v>
      </c>
    </row>
    <row r="267" ht="15" customHeight="1" spans="1:7">
      <c r="A267" s="26"/>
      <c r="B267" s="168"/>
      <c r="C267" s="112" t="s">
        <v>31</v>
      </c>
      <c r="D267" s="27" t="s">
        <v>12</v>
      </c>
      <c r="E267" s="121">
        <v>1</v>
      </c>
      <c r="F267" s="45">
        <v>100</v>
      </c>
      <c r="G267" s="45">
        <f t="shared" si="11"/>
        <v>100</v>
      </c>
    </row>
    <row r="268" ht="15" customHeight="1" spans="1:7">
      <c r="A268" s="26"/>
      <c r="B268" s="165" t="s">
        <v>23</v>
      </c>
      <c r="C268" s="112"/>
      <c r="D268" s="27"/>
      <c r="E268" s="121"/>
      <c r="F268" s="45"/>
      <c r="G268" s="60">
        <f>SUM(G264:G267)</f>
        <v>1580</v>
      </c>
    </row>
    <row r="269" ht="13" customHeight="1" spans="1:7">
      <c r="A269" s="26">
        <v>49</v>
      </c>
      <c r="B269" s="166" t="s">
        <v>262</v>
      </c>
      <c r="C269" s="159" t="s">
        <v>263</v>
      </c>
      <c r="D269" s="27" t="s">
        <v>14</v>
      </c>
      <c r="E269" s="46">
        <f>1.1*1.2*1.2</f>
        <v>1.584</v>
      </c>
      <c r="F269" s="45">
        <v>50</v>
      </c>
      <c r="G269" s="45">
        <f t="shared" ref="G269:G272" si="12">E269*F269</f>
        <v>79.2</v>
      </c>
    </row>
    <row r="270" ht="13" customHeight="1" spans="1:7">
      <c r="A270" s="26"/>
      <c r="B270" s="167"/>
      <c r="C270" s="112" t="s">
        <v>264</v>
      </c>
      <c r="D270" s="27" t="s">
        <v>14</v>
      </c>
      <c r="E270" s="46">
        <f>1*0.9*1</f>
        <v>0.9</v>
      </c>
      <c r="F270" s="45">
        <v>50</v>
      </c>
      <c r="G270" s="45">
        <f t="shared" si="12"/>
        <v>45</v>
      </c>
    </row>
    <row r="271" ht="13" customHeight="1" spans="1:7">
      <c r="A271" s="26"/>
      <c r="B271" s="167"/>
      <c r="C271" s="112" t="s">
        <v>18</v>
      </c>
      <c r="D271" s="27" t="s">
        <v>12</v>
      </c>
      <c r="E271" s="121">
        <v>3</v>
      </c>
      <c r="F271" s="45">
        <v>120</v>
      </c>
      <c r="G271" s="45">
        <f t="shared" si="12"/>
        <v>360</v>
      </c>
    </row>
    <row r="272" ht="13" customHeight="1" spans="1:7">
      <c r="A272" s="26"/>
      <c r="B272" s="168"/>
      <c r="C272" s="112" t="s">
        <v>19</v>
      </c>
      <c r="D272" s="27" t="s">
        <v>12</v>
      </c>
      <c r="E272" s="121">
        <v>6</v>
      </c>
      <c r="F272" s="45">
        <v>20</v>
      </c>
      <c r="G272" s="45">
        <f t="shared" si="12"/>
        <v>120</v>
      </c>
    </row>
    <row r="273" ht="13" customHeight="1" spans="1:7">
      <c r="A273" s="26"/>
      <c r="B273" s="165" t="s">
        <v>23</v>
      </c>
      <c r="C273" s="112"/>
      <c r="D273" s="27"/>
      <c r="E273" s="121"/>
      <c r="F273" s="45"/>
      <c r="G273" s="60">
        <f>SUM(G269:G272)</f>
        <v>604.2</v>
      </c>
    </row>
    <row r="274" ht="15" customHeight="1" spans="1:7">
      <c r="A274" s="26">
        <v>50</v>
      </c>
      <c r="B274" s="169" t="s">
        <v>265</v>
      </c>
      <c r="C274" s="112" t="s">
        <v>18</v>
      </c>
      <c r="D274" s="27" t="s">
        <v>12</v>
      </c>
      <c r="E274" s="121">
        <v>19</v>
      </c>
      <c r="F274" s="45">
        <v>120</v>
      </c>
      <c r="G274" s="45">
        <f t="shared" ref="G274:G283" si="13">E274*F274</f>
        <v>2280</v>
      </c>
    </row>
    <row r="275" ht="15" customHeight="1" spans="1:7">
      <c r="A275" s="26"/>
      <c r="B275" s="169"/>
      <c r="C275" s="112" t="s">
        <v>11</v>
      </c>
      <c r="D275" s="27" t="s">
        <v>12</v>
      </c>
      <c r="E275" s="121">
        <v>2</v>
      </c>
      <c r="F275" s="45">
        <v>200</v>
      </c>
      <c r="G275" s="45">
        <f t="shared" si="13"/>
        <v>400</v>
      </c>
    </row>
    <row r="276" ht="15" customHeight="1" spans="1:7">
      <c r="A276" s="26"/>
      <c r="B276" s="169"/>
      <c r="C276" s="112" t="s">
        <v>19</v>
      </c>
      <c r="D276" s="27" t="s">
        <v>12</v>
      </c>
      <c r="E276" s="121">
        <v>25</v>
      </c>
      <c r="F276" s="45">
        <v>20</v>
      </c>
      <c r="G276" s="45">
        <f t="shared" si="13"/>
        <v>500</v>
      </c>
    </row>
    <row r="277" ht="15" customHeight="1" spans="1:7">
      <c r="A277" s="26"/>
      <c r="B277" s="169"/>
      <c r="C277" s="112" t="s">
        <v>56</v>
      </c>
      <c r="D277" s="27" t="s">
        <v>12</v>
      </c>
      <c r="E277" s="121">
        <v>3</v>
      </c>
      <c r="F277" s="45">
        <v>10</v>
      </c>
      <c r="G277" s="45">
        <f t="shared" si="13"/>
        <v>30</v>
      </c>
    </row>
    <row r="278" ht="15" customHeight="1" spans="1:7">
      <c r="A278" s="26"/>
      <c r="B278" s="169"/>
      <c r="C278" s="112" t="s">
        <v>31</v>
      </c>
      <c r="D278" s="27" t="s">
        <v>12</v>
      </c>
      <c r="E278" s="121">
        <v>5</v>
      </c>
      <c r="F278" s="45">
        <v>100</v>
      </c>
      <c r="G278" s="45">
        <f t="shared" si="13"/>
        <v>500</v>
      </c>
    </row>
    <row r="279" ht="15" customHeight="1" spans="1:7">
      <c r="A279" s="26"/>
      <c r="B279" s="169"/>
      <c r="C279" s="112" t="s">
        <v>74</v>
      </c>
      <c r="D279" s="27" t="s">
        <v>12</v>
      </c>
      <c r="E279" s="121">
        <v>9</v>
      </c>
      <c r="F279" s="45">
        <v>50</v>
      </c>
      <c r="G279" s="45">
        <f t="shared" si="13"/>
        <v>450</v>
      </c>
    </row>
    <row r="280" ht="15" customHeight="1" spans="1:7">
      <c r="A280" s="26"/>
      <c r="B280" s="169"/>
      <c r="C280" s="112" t="s">
        <v>16</v>
      </c>
      <c r="D280" s="27" t="s">
        <v>17</v>
      </c>
      <c r="E280" s="121">
        <v>1</v>
      </c>
      <c r="F280" s="45">
        <v>3000</v>
      </c>
      <c r="G280" s="45">
        <f t="shared" si="13"/>
        <v>3000</v>
      </c>
    </row>
    <row r="281" ht="15" customHeight="1" spans="1:7">
      <c r="A281" s="26"/>
      <c r="B281" s="169"/>
      <c r="C281" s="159" t="s">
        <v>266</v>
      </c>
      <c r="D281" s="27" t="s">
        <v>14</v>
      </c>
      <c r="E281" s="46">
        <f>1.2*0.9*1.4</f>
        <v>1.512</v>
      </c>
      <c r="F281" s="45">
        <v>50</v>
      </c>
      <c r="G281" s="45">
        <f t="shared" si="13"/>
        <v>75.6</v>
      </c>
    </row>
    <row r="282" ht="15" customHeight="1" spans="1:7">
      <c r="A282" s="26"/>
      <c r="B282" s="169"/>
      <c r="C282" s="112" t="s">
        <v>94</v>
      </c>
      <c r="D282" s="27" t="s">
        <v>12</v>
      </c>
      <c r="E282" s="121">
        <v>2</v>
      </c>
      <c r="F282" s="45">
        <v>120</v>
      </c>
      <c r="G282" s="45">
        <f t="shared" si="13"/>
        <v>240</v>
      </c>
    </row>
    <row r="283" ht="15" customHeight="1" spans="1:7">
      <c r="A283" s="26"/>
      <c r="B283" s="169"/>
      <c r="C283" s="112" t="s">
        <v>109</v>
      </c>
      <c r="D283" s="27" t="s">
        <v>12</v>
      </c>
      <c r="E283" s="121">
        <v>1</v>
      </c>
      <c r="F283" s="45">
        <v>10</v>
      </c>
      <c r="G283" s="45">
        <f t="shared" si="13"/>
        <v>10</v>
      </c>
    </row>
    <row r="284" ht="15" customHeight="1" spans="1:7">
      <c r="A284" s="26"/>
      <c r="B284" s="165" t="s">
        <v>23</v>
      </c>
      <c r="C284" s="112"/>
      <c r="D284" s="27"/>
      <c r="E284" s="121"/>
      <c r="F284" s="45"/>
      <c r="G284" s="60">
        <f>SUM(G274:G283)</f>
        <v>7485.6</v>
      </c>
    </row>
    <row r="285" ht="15" customHeight="1" spans="1:7">
      <c r="A285" s="26">
        <v>51</v>
      </c>
      <c r="B285" s="166" t="s">
        <v>267</v>
      </c>
      <c r="C285" s="112" t="s">
        <v>18</v>
      </c>
      <c r="D285" s="27" t="s">
        <v>12</v>
      </c>
      <c r="E285" s="121">
        <v>10</v>
      </c>
      <c r="F285" s="45">
        <v>120</v>
      </c>
      <c r="G285" s="45">
        <f t="shared" ref="G285:G290" si="14">E285*F285</f>
        <v>1200</v>
      </c>
    </row>
    <row r="286" ht="15" customHeight="1" spans="1:7">
      <c r="A286" s="26"/>
      <c r="B286" s="167"/>
      <c r="C286" s="112" t="s">
        <v>11</v>
      </c>
      <c r="D286" s="27" t="s">
        <v>12</v>
      </c>
      <c r="E286" s="121">
        <v>4</v>
      </c>
      <c r="F286" s="45">
        <v>200</v>
      </c>
      <c r="G286" s="45">
        <f t="shared" si="14"/>
        <v>800</v>
      </c>
    </row>
    <row r="287" ht="15" customHeight="1" spans="1:7">
      <c r="A287" s="26"/>
      <c r="B287" s="167"/>
      <c r="C287" s="112" t="s">
        <v>19</v>
      </c>
      <c r="D287" s="27" t="s">
        <v>12</v>
      </c>
      <c r="E287" s="121">
        <v>8</v>
      </c>
      <c r="F287" s="45">
        <v>20</v>
      </c>
      <c r="G287" s="45">
        <f t="shared" si="14"/>
        <v>160</v>
      </c>
    </row>
    <row r="288" ht="15" customHeight="1" spans="1:7">
      <c r="A288" s="26"/>
      <c r="B288" s="167"/>
      <c r="C288" s="159" t="s">
        <v>268</v>
      </c>
      <c r="D288" s="27" t="s">
        <v>14</v>
      </c>
      <c r="E288" s="46">
        <f>1.5*1.5*1.7</f>
        <v>3.825</v>
      </c>
      <c r="F288" s="45">
        <v>50</v>
      </c>
      <c r="G288" s="45">
        <f t="shared" si="14"/>
        <v>191.25</v>
      </c>
    </row>
    <row r="289" ht="15" customHeight="1" spans="1:7">
      <c r="A289" s="26"/>
      <c r="B289" s="167"/>
      <c r="C289" s="112" t="s">
        <v>260</v>
      </c>
      <c r="D289" s="27" t="s">
        <v>12</v>
      </c>
      <c r="E289" s="121">
        <v>2</v>
      </c>
      <c r="F289" s="45">
        <v>75</v>
      </c>
      <c r="G289" s="45">
        <f t="shared" si="14"/>
        <v>150</v>
      </c>
    </row>
    <row r="290" ht="15" customHeight="1" spans="1:7">
      <c r="A290" s="26"/>
      <c r="B290" s="168"/>
      <c r="C290" s="112" t="s">
        <v>252</v>
      </c>
      <c r="D290" s="27" t="s">
        <v>12</v>
      </c>
      <c r="E290" s="121">
        <v>5</v>
      </c>
      <c r="F290" s="45">
        <v>15</v>
      </c>
      <c r="G290" s="45">
        <f t="shared" si="14"/>
        <v>75</v>
      </c>
    </row>
    <row r="291" ht="15" customHeight="1" spans="1:7">
      <c r="A291" s="26"/>
      <c r="B291" s="165" t="s">
        <v>23</v>
      </c>
      <c r="C291" s="112"/>
      <c r="D291" s="27"/>
      <c r="E291" s="121"/>
      <c r="F291" s="45"/>
      <c r="G291" s="60">
        <f>SUM(G285:G290)</f>
        <v>2576.25</v>
      </c>
    </row>
    <row r="292" ht="15" customHeight="1" spans="1:7">
      <c r="A292" s="26">
        <v>52</v>
      </c>
      <c r="B292" s="166" t="s">
        <v>269</v>
      </c>
      <c r="C292" s="112" t="s">
        <v>11</v>
      </c>
      <c r="D292" s="27" t="s">
        <v>12</v>
      </c>
      <c r="E292" s="121">
        <v>8</v>
      </c>
      <c r="F292" s="45">
        <v>200</v>
      </c>
      <c r="G292" s="45">
        <f t="shared" ref="G292:G295" si="15">E292*F292</f>
        <v>1600</v>
      </c>
    </row>
    <row r="293" ht="15" customHeight="1" spans="1:7">
      <c r="A293" s="26"/>
      <c r="B293" s="167"/>
      <c r="C293" s="112" t="s">
        <v>19</v>
      </c>
      <c r="D293" s="27" t="s">
        <v>12</v>
      </c>
      <c r="E293" s="121">
        <v>4</v>
      </c>
      <c r="F293" s="45">
        <v>20</v>
      </c>
      <c r="G293" s="45">
        <f t="shared" si="15"/>
        <v>80</v>
      </c>
    </row>
    <row r="294" ht="15" customHeight="1" spans="1:7">
      <c r="A294" s="26"/>
      <c r="B294" s="167"/>
      <c r="C294" s="112" t="s">
        <v>18</v>
      </c>
      <c r="D294" s="27" t="s">
        <v>12</v>
      </c>
      <c r="E294" s="121">
        <v>2</v>
      </c>
      <c r="F294" s="45">
        <v>120</v>
      </c>
      <c r="G294" s="45">
        <f t="shared" si="15"/>
        <v>240</v>
      </c>
    </row>
    <row r="295" ht="15" customHeight="1" spans="1:7">
      <c r="A295" s="26"/>
      <c r="B295" s="168"/>
      <c r="C295" s="159" t="s">
        <v>270</v>
      </c>
      <c r="D295" s="27" t="s">
        <v>14</v>
      </c>
      <c r="E295" s="46">
        <f>1.7*1.3*1.2</f>
        <v>2.652</v>
      </c>
      <c r="F295" s="45">
        <v>50</v>
      </c>
      <c r="G295" s="45">
        <f t="shared" si="15"/>
        <v>132.6</v>
      </c>
    </row>
    <row r="296" ht="15" customHeight="1" spans="1:7">
      <c r="A296" s="26"/>
      <c r="B296" s="165" t="s">
        <v>23</v>
      </c>
      <c r="C296" s="112"/>
      <c r="D296" s="27"/>
      <c r="E296" s="121"/>
      <c r="F296" s="45"/>
      <c r="G296" s="60">
        <f>SUM(G292:G295)</f>
        <v>2052.6</v>
      </c>
    </row>
    <row r="297" ht="15" customHeight="1" spans="1:7">
      <c r="A297" s="40">
        <v>53</v>
      </c>
      <c r="B297" s="166" t="s">
        <v>271</v>
      </c>
      <c r="C297" s="112" t="s">
        <v>11</v>
      </c>
      <c r="D297" s="27" t="s">
        <v>12</v>
      </c>
      <c r="E297" s="121">
        <v>2</v>
      </c>
      <c r="F297" s="45">
        <v>200</v>
      </c>
      <c r="G297" s="45">
        <f t="shared" ref="G297:G303" si="16">E297*F297</f>
        <v>400</v>
      </c>
    </row>
    <row r="298" ht="15" customHeight="1" spans="1:7">
      <c r="A298" s="41"/>
      <c r="B298" s="168"/>
      <c r="C298" s="112" t="s">
        <v>196</v>
      </c>
      <c r="D298" s="27" t="s">
        <v>12</v>
      </c>
      <c r="E298" s="121">
        <v>1</v>
      </c>
      <c r="F298" s="45">
        <v>220</v>
      </c>
      <c r="G298" s="45">
        <f t="shared" si="16"/>
        <v>220</v>
      </c>
    </row>
    <row r="299" ht="15" customHeight="1" spans="1:7">
      <c r="A299" s="48"/>
      <c r="B299" s="165" t="s">
        <v>23</v>
      </c>
      <c r="C299" s="112"/>
      <c r="D299" s="27"/>
      <c r="E299" s="121"/>
      <c r="F299" s="45"/>
      <c r="G299" s="60">
        <f>SUM(G297:G298)</f>
        <v>620</v>
      </c>
    </row>
    <row r="300" ht="15" customHeight="1" spans="1:7">
      <c r="A300" s="26">
        <v>54</v>
      </c>
      <c r="B300" s="26" t="s">
        <v>193</v>
      </c>
      <c r="C300" s="170" t="s">
        <v>18</v>
      </c>
      <c r="D300" s="27" t="s">
        <v>12</v>
      </c>
      <c r="E300" s="121">
        <v>7</v>
      </c>
      <c r="F300" s="45">
        <v>120</v>
      </c>
      <c r="G300" s="45">
        <f t="shared" si="16"/>
        <v>840</v>
      </c>
    </row>
    <row r="301" ht="15" customHeight="1" spans="1:7">
      <c r="A301" s="26"/>
      <c r="B301" s="26"/>
      <c r="C301" s="170" t="s">
        <v>19</v>
      </c>
      <c r="D301" s="27" t="s">
        <v>12</v>
      </c>
      <c r="E301" s="121">
        <v>1</v>
      </c>
      <c r="F301" s="45">
        <v>20</v>
      </c>
      <c r="G301" s="45">
        <f t="shared" si="16"/>
        <v>20</v>
      </c>
    </row>
    <row r="302" ht="15" customHeight="1" spans="1:7">
      <c r="A302" s="26"/>
      <c r="B302" s="26"/>
      <c r="C302" s="170" t="s">
        <v>11</v>
      </c>
      <c r="D302" s="27" t="s">
        <v>12</v>
      </c>
      <c r="E302" s="121">
        <v>1</v>
      </c>
      <c r="F302" s="45">
        <v>200</v>
      </c>
      <c r="G302" s="45">
        <f t="shared" si="16"/>
        <v>200</v>
      </c>
    </row>
    <row r="303" ht="15" customHeight="1" spans="1:7">
      <c r="A303" s="26"/>
      <c r="B303" s="26"/>
      <c r="C303" s="170" t="s">
        <v>74</v>
      </c>
      <c r="D303" s="27" t="s">
        <v>12</v>
      </c>
      <c r="E303" s="121">
        <v>2</v>
      </c>
      <c r="F303" s="45">
        <v>50</v>
      </c>
      <c r="G303" s="45">
        <f t="shared" si="16"/>
        <v>100</v>
      </c>
    </row>
    <row r="304" ht="15" customHeight="1" spans="1:7">
      <c r="A304" s="26"/>
      <c r="B304" s="26"/>
      <c r="C304" s="170" t="s">
        <v>53</v>
      </c>
      <c r="D304" s="27" t="s">
        <v>12</v>
      </c>
      <c r="E304" s="121">
        <v>1</v>
      </c>
      <c r="F304" s="45">
        <v>20</v>
      </c>
      <c r="G304" s="29">
        <v>20</v>
      </c>
    </row>
    <row r="305" ht="15" customHeight="1" spans="1:7">
      <c r="A305" s="26"/>
      <c r="B305" s="26"/>
      <c r="C305" s="170" t="s">
        <v>56</v>
      </c>
      <c r="D305" s="27" t="s">
        <v>12</v>
      </c>
      <c r="E305" s="121">
        <v>1</v>
      </c>
      <c r="F305" s="45">
        <v>10</v>
      </c>
      <c r="G305" s="29">
        <v>10</v>
      </c>
    </row>
    <row r="306" ht="15" customHeight="1" spans="1:7">
      <c r="A306" s="26"/>
      <c r="B306" s="165" t="s">
        <v>23</v>
      </c>
      <c r="C306" s="112"/>
      <c r="D306" s="27"/>
      <c r="E306" s="121"/>
      <c r="F306" s="45"/>
      <c r="G306" s="60">
        <f>SUM(G300:G305)</f>
        <v>1190</v>
      </c>
    </row>
    <row r="307" ht="15" customHeight="1" spans="1:7">
      <c r="A307" s="26">
        <v>55</v>
      </c>
      <c r="B307" s="169" t="s">
        <v>234</v>
      </c>
      <c r="C307" s="112" t="s">
        <v>18</v>
      </c>
      <c r="D307" s="27" t="s">
        <v>12</v>
      </c>
      <c r="E307" s="121">
        <v>9</v>
      </c>
      <c r="F307" s="45">
        <v>120</v>
      </c>
      <c r="G307" s="45">
        <f t="shared" ref="G307:G315" si="17">E307*F307</f>
        <v>1080</v>
      </c>
    </row>
    <row r="308" ht="15" customHeight="1" spans="1:7">
      <c r="A308" s="26"/>
      <c r="B308" s="169"/>
      <c r="C308" s="112" t="s">
        <v>19</v>
      </c>
      <c r="D308" s="27" t="s">
        <v>12</v>
      </c>
      <c r="E308" s="121">
        <v>13</v>
      </c>
      <c r="F308" s="45">
        <v>20</v>
      </c>
      <c r="G308" s="45">
        <f t="shared" si="17"/>
        <v>260</v>
      </c>
    </row>
    <row r="309" ht="15" customHeight="1" spans="1:7">
      <c r="A309" s="26"/>
      <c r="B309" s="169"/>
      <c r="C309" s="112" t="s">
        <v>11</v>
      </c>
      <c r="D309" s="27" t="s">
        <v>12</v>
      </c>
      <c r="E309" s="121">
        <v>2</v>
      </c>
      <c r="F309" s="45">
        <v>200</v>
      </c>
      <c r="G309" s="45">
        <f t="shared" si="17"/>
        <v>400</v>
      </c>
    </row>
    <row r="310" ht="15" customHeight="1" spans="1:7">
      <c r="A310" s="26"/>
      <c r="B310" s="169"/>
      <c r="C310" s="112" t="s">
        <v>272</v>
      </c>
      <c r="D310" s="27" t="s">
        <v>14</v>
      </c>
      <c r="E310" s="46">
        <f>2.5*1.3*2</f>
        <v>6.5</v>
      </c>
      <c r="F310" s="45">
        <v>50</v>
      </c>
      <c r="G310" s="45">
        <f t="shared" si="17"/>
        <v>325</v>
      </c>
    </row>
    <row r="311" ht="15" customHeight="1" spans="1:7">
      <c r="A311" s="26"/>
      <c r="B311" s="169"/>
      <c r="C311" s="112" t="s">
        <v>31</v>
      </c>
      <c r="D311" s="27" t="s">
        <v>12</v>
      </c>
      <c r="E311" s="121">
        <v>6</v>
      </c>
      <c r="F311" s="45">
        <v>100</v>
      </c>
      <c r="G311" s="45">
        <f t="shared" si="17"/>
        <v>600</v>
      </c>
    </row>
    <row r="312" ht="15" customHeight="1" spans="1:7">
      <c r="A312" s="26"/>
      <c r="B312" s="169"/>
      <c r="C312" s="112" t="s">
        <v>74</v>
      </c>
      <c r="D312" s="27" t="s">
        <v>12</v>
      </c>
      <c r="E312" s="121">
        <v>8</v>
      </c>
      <c r="F312" s="45">
        <v>50</v>
      </c>
      <c r="G312" s="45">
        <f t="shared" si="17"/>
        <v>400</v>
      </c>
    </row>
    <row r="313" ht="15" customHeight="1" spans="1:7">
      <c r="A313" s="26"/>
      <c r="B313" s="169"/>
      <c r="C313" s="112" t="s">
        <v>273</v>
      </c>
      <c r="D313" s="27" t="s">
        <v>12</v>
      </c>
      <c r="E313" s="121">
        <v>5</v>
      </c>
      <c r="F313" s="45">
        <v>100</v>
      </c>
      <c r="G313" s="45">
        <f t="shared" si="17"/>
        <v>500</v>
      </c>
    </row>
    <row r="314" ht="15" customHeight="1" spans="1:7">
      <c r="A314" s="26"/>
      <c r="B314" s="169"/>
      <c r="C314" s="112" t="s">
        <v>260</v>
      </c>
      <c r="D314" s="27" t="s">
        <v>12</v>
      </c>
      <c r="E314" s="121">
        <v>2</v>
      </c>
      <c r="F314" s="45">
        <v>75</v>
      </c>
      <c r="G314" s="45">
        <f t="shared" si="17"/>
        <v>150</v>
      </c>
    </row>
    <row r="315" ht="15" customHeight="1" spans="1:7">
      <c r="A315" s="26"/>
      <c r="B315" s="169"/>
      <c r="C315" s="112" t="s">
        <v>173</v>
      </c>
      <c r="D315" s="27" t="s">
        <v>12</v>
      </c>
      <c r="E315" s="121">
        <v>7</v>
      </c>
      <c r="F315" s="45">
        <v>35</v>
      </c>
      <c r="G315" s="45">
        <f t="shared" si="17"/>
        <v>245</v>
      </c>
    </row>
    <row r="316" ht="15" customHeight="1" spans="1:7">
      <c r="A316" s="26"/>
      <c r="B316" s="171" t="s">
        <v>23</v>
      </c>
      <c r="C316" s="112"/>
      <c r="D316" s="27"/>
      <c r="E316" s="121"/>
      <c r="F316" s="45"/>
      <c r="G316" s="60">
        <f>SUM(G307:G315)</f>
        <v>3960</v>
      </c>
    </row>
    <row r="317" ht="26" customHeight="1" spans="1:7">
      <c r="A317" s="26">
        <v>56</v>
      </c>
      <c r="B317" s="172" t="s">
        <v>274</v>
      </c>
      <c r="C317" s="159" t="s">
        <v>275</v>
      </c>
      <c r="D317" s="27" t="s">
        <v>14</v>
      </c>
      <c r="E317" s="46">
        <f>1.2*1.2*0.8</f>
        <v>1.152</v>
      </c>
      <c r="F317" s="45">
        <v>50</v>
      </c>
      <c r="G317" s="45">
        <f t="shared" ref="G317:G322" si="18">E317*F317</f>
        <v>57.6</v>
      </c>
    </row>
    <row r="318" ht="26" customHeight="1" spans="1:7">
      <c r="A318" s="26"/>
      <c r="B318" s="173"/>
      <c r="C318" s="159" t="s">
        <v>276</v>
      </c>
      <c r="D318" s="27" t="s">
        <v>14</v>
      </c>
      <c r="E318" s="46">
        <f>1.4*1.4*0.6</f>
        <v>1.176</v>
      </c>
      <c r="F318" s="45">
        <v>50</v>
      </c>
      <c r="G318" s="45">
        <f t="shared" si="18"/>
        <v>58.8</v>
      </c>
    </row>
    <row r="319" ht="26" customHeight="1" spans="1:7">
      <c r="A319" s="26"/>
      <c r="B319" s="173"/>
      <c r="C319" s="112" t="s">
        <v>18</v>
      </c>
      <c r="D319" s="27" t="s">
        <v>12</v>
      </c>
      <c r="E319" s="121">
        <v>4</v>
      </c>
      <c r="F319" s="45">
        <v>120</v>
      </c>
      <c r="G319" s="45">
        <f t="shared" si="18"/>
        <v>480</v>
      </c>
    </row>
    <row r="320" ht="21" customHeight="1" spans="1:7">
      <c r="A320" s="26"/>
      <c r="B320" s="173"/>
      <c r="C320" s="112" t="s">
        <v>19</v>
      </c>
      <c r="D320" s="27" t="s">
        <v>12</v>
      </c>
      <c r="E320" s="121">
        <v>8</v>
      </c>
      <c r="F320" s="45">
        <v>20</v>
      </c>
      <c r="G320" s="45">
        <f t="shared" si="18"/>
        <v>160</v>
      </c>
    </row>
    <row r="321" ht="21" customHeight="1" spans="1:7">
      <c r="A321" s="26"/>
      <c r="B321" s="173"/>
      <c r="C321" s="112" t="s">
        <v>31</v>
      </c>
      <c r="D321" s="27" t="s">
        <v>12</v>
      </c>
      <c r="E321" s="121">
        <v>8</v>
      </c>
      <c r="F321" s="45">
        <v>100</v>
      </c>
      <c r="G321" s="45">
        <f t="shared" si="18"/>
        <v>800</v>
      </c>
    </row>
    <row r="322" ht="21" customHeight="1" spans="1:7">
      <c r="A322" s="26"/>
      <c r="B322" s="174"/>
      <c r="C322" s="112" t="s">
        <v>74</v>
      </c>
      <c r="D322" s="27" t="s">
        <v>12</v>
      </c>
      <c r="E322" s="121">
        <v>4</v>
      </c>
      <c r="F322" s="45">
        <v>50</v>
      </c>
      <c r="G322" s="45">
        <f t="shared" si="18"/>
        <v>200</v>
      </c>
    </row>
    <row r="323" ht="21" customHeight="1" spans="1:7">
      <c r="A323" s="26"/>
      <c r="B323" s="171" t="s">
        <v>23</v>
      </c>
      <c r="C323" s="112"/>
      <c r="D323" s="27"/>
      <c r="E323" s="121"/>
      <c r="F323" s="45"/>
      <c r="G323" s="60">
        <f>SUM(G317:G322)</f>
        <v>1756.4</v>
      </c>
    </row>
    <row r="324" ht="15" customHeight="1" spans="1:7">
      <c r="A324" s="26">
        <v>57</v>
      </c>
      <c r="B324" s="166" t="s">
        <v>277</v>
      </c>
      <c r="C324" s="112" t="s">
        <v>19</v>
      </c>
      <c r="D324" s="27" t="s">
        <v>12</v>
      </c>
      <c r="E324" s="121">
        <v>27</v>
      </c>
      <c r="F324" s="45">
        <v>20</v>
      </c>
      <c r="G324" s="45">
        <f t="shared" ref="G324:G331" si="19">E324*F324</f>
        <v>540</v>
      </c>
    </row>
    <row r="325" ht="15" customHeight="1" spans="1:7">
      <c r="A325" s="26"/>
      <c r="B325" s="167"/>
      <c r="C325" s="112" t="s">
        <v>18</v>
      </c>
      <c r="D325" s="27" t="s">
        <v>12</v>
      </c>
      <c r="E325" s="121">
        <v>4</v>
      </c>
      <c r="F325" s="45">
        <v>120</v>
      </c>
      <c r="G325" s="45">
        <f t="shared" si="19"/>
        <v>480</v>
      </c>
    </row>
    <row r="326" ht="15" customHeight="1" spans="1:7">
      <c r="A326" s="26"/>
      <c r="B326" s="167"/>
      <c r="C326" s="112" t="s">
        <v>11</v>
      </c>
      <c r="D326" s="27" t="s">
        <v>12</v>
      </c>
      <c r="E326" s="121">
        <v>2</v>
      </c>
      <c r="F326" s="45">
        <v>200</v>
      </c>
      <c r="G326" s="45">
        <f t="shared" si="19"/>
        <v>400</v>
      </c>
    </row>
    <row r="327" ht="15" customHeight="1" spans="1:7">
      <c r="A327" s="26"/>
      <c r="B327" s="167"/>
      <c r="C327" s="159" t="s">
        <v>278</v>
      </c>
      <c r="D327" s="27" t="s">
        <v>14</v>
      </c>
      <c r="E327" s="46">
        <f>3.5*2*1.5</f>
        <v>10.5</v>
      </c>
      <c r="F327" s="45">
        <v>50</v>
      </c>
      <c r="G327" s="45">
        <f t="shared" si="19"/>
        <v>525</v>
      </c>
    </row>
    <row r="328" ht="15" customHeight="1" spans="1:7">
      <c r="A328" s="26"/>
      <c r="B328" s="167"/>
      <c r="C328" s="112" t="s">
        <v>74</v>
      </c>
      <c r="D328" s="27" t="s">
        <v>12</v>
      </c>
      <c r="E328" s="121">
        <v>17</v>
      </c>
      <c r="F328" s="45">
        <v>50</v>
      </c>
      <c r="G328" s="45">
        <f t="shared" si="19"/>
        <v>850</v>
      </c>
    </row>
    <row r="329" ht="15" customHeight="1" spans="1:7">
      <c r="A329" s="26"/>
      <c r="B329" s="167"/>
      <c r="C329" s="112" t="s">
        <v>31</v>
      </c>
      <c r="D329" s="27" t="s">
        <v>12</v>
      </c>
      <c r="E329" s="121">
        <v>1</v>
      </c>
      <c r="F329" s="45">
        <v>100</v>
      </c>
      <c r="G329" s="45">
        <f t="shared" si="19"/>
        <v>100</v>
      </c>
    </row>
    <row r="330" ht="15" customHeight="1" spans="1:7">
      <c r="A330" s="26"/>
      <c r="B330" s="167"/>
      <c r="C330" s="162" t="s">
        <v>279</v>
      </c>
      <c r="D330" s="27" t="s">
        <v>14</v>
      </c>
      <c r="E330" s="46">
        <v>2.5</v>
      </c>
      <c r="F330" s="45">
        <v>90</v>
      </c>
      <c r="G330" s="45">
        <f t="shared" si="19"/>
        <v>225</v>
      </c>
    </row>
    <row r="331" ht="15" customHeight="1" spans="1:7">
      <c r="A331" s="26"/>
      <c r="B331" s="168"/>
      <c r="C331" s="162" t="s">
        <v>280</v>
      </c>
      <c r="D331" s="27" t="s">
        <v>14</v>
      </c>
      <c r="E331" s="46">
        <v>1.35</v>
      </c>
      <c r="F331" s="45">
        <v>90</v>
      </c>
      <c r="G331" s="45">
        <f t="shared" si="19"/>
        <v>121.5</v>
      </c>
    </row>
    <row r="332" ht="15" customHeight="1" spans="1:7">
      <c r="A332" s="26"/>
      <c r="B332" s="165" t="s">
        <v>23</v>
      </c>
      <c r="C332" s="112"/>
      <c r="D332" s="27"/>
      <c r="E332" s="121"/>
      <c r="F332" s="45"/>
      <c r="G332" s="60">
        <f>SUM(G324:G331)</f>
        <v>3241.5</v>
      </c>
    </row>
    <row r="333" ht="15" customHeight="1" spans="1:7">
      <c r="A333" s="26">
        <v>58</v>
      </c>
      <c r="B333" s="166" t="s">
        <v>281</v>
      </c>
      <c r="C333" s="112" t="s">
        <v>31</v>
      </c>
      <c r="D333" s="27" t="s">
        <v>12</v>
      </c>
      <c r="E333" s="121">
        <v>7</v>
      </c>
      <c r="F333" s="45">
        <v>100</v>
      </c>
      <c r="G333" s="45">
        <f t="shared" ref="G333:G336" si="20">E333*F333</f>
        <v>700</v>
      </c>
    </row>
    <row r="334" ht="15" customHeight="1" spans="1:7">
      <c r="A334" s="26"/>
      <c r="B334" s="167"/>
      <c r="C334" s="112" t="s">
        <v>74</v>
      </c>
      <c r="D334" s="27" t="s">
        <v>12</v>
      </c>
      <c r="E334" s="121">
        <v>3</v>
      </c>
      <c r="F334" s="45">
        <v>50</v>
      </c>
      <c r="G334" s="45">
        <f t="shared" si="20"/>
        <v>150</v>
      </c>
    </row>
    <row r="335" ht="15" customHeight="1" spans="1:7">
      <c r="A335" s="26"/>
      <c r="B335" s="167"/>
      <c r="C335" s="151" t="s">
        <v>19</v>
      </c>
      <c r="D335" s="27" t="s">
        <v>12</v>
      </c>
      <c r="E335" s="121">
        <v>13</v>
      </c>
      <c r="F335" s="45">
        <v>20</v>
      </c>
      <c r="G335" s="45">
        <f t="shared" si="20"/>
        <v>260</v>
      </c>
    </row>
    <row r="336" ht="15" customHeight="1" spans="1:7">
      <c r="A336" s="26"/>
      <c r="B336" s="168"/>
      <c r="C336" s="112" t="s">
        <v>45</v>
      </c>
      <c r="D336" s="27" t="s">
        <v>12</v>
      </c>
      <c r="E336" s="121">
        <v>2</v>
      </c>
      <c r="F336" s="45">
        <v>90</v>
      </c>
      <c r="G336" s="45">
        <f t="shared" si="20"/>
        <v>180</v>
      </c>
    </row>
    <row r="337" ht="15" customHeight="1" spans="1:7">
      <c r="A337" s="26"/>
      <c r="B337" s="175" t="s">
        <v>23</v>
      </c>
      <c r="C337" s="112"/>
      <c r="D337" s="27"/>
      <c r="E337" s="121"/>
      <c r="F337" s="45"/>
      <c r="G337" s="60">
        <f>SUM(G333:G336)</f>
        <v>1290</v>
      </c>
    </row>
    <row r="338" ht="15" customHeight="1" spans="1:7">
      <c r="A338" s="26">
        <v>59</v>
      </c>
      <c r="B338" s="166" t="s">
        <v>282</v>
      </c>
      <c r="C338" s="112" t="s">
        <v>11</v>
      </c>
      <c r="D338" s="27" t="s">
        <v>12</v>
      </c>
      <c r="E338" s="121">
        <v>17</v>
      </c>
      <c r="F338" s="45">
        <v>200</v>
      </c>
      <c r="G338" s="45">
        <f t="shared" ref="G338:G345" si="21">E338*F338</f>
        <v>3400</v>
      </c>
    </row>
    <row r="339" ht="15" customHeight="1" spans="1:7">
      <c r="A339" s="26"/>
      <c r="B339" s="167"/>
      <c r="C339" s="112" t="s">
        <v>18</v>
      </c>
      <c r="D339" s="27" t="s">
        <v>12</v>
      </c>
      <c r="E339" s="121">
        <v>12</v>
      </c>
      <c r="F339" s="45">
        <v>120</v>
      </c>
      <c r="G339" s="45">
        <f t="shared" si="21"/>
        <v>1440</v>
      </c>
    </row>
    <row r="340" ht="15" customHeight="1" spans="1:7">
      <c r="A340" s="26"/>
      <c r="B340" s="167"/>
      <c r="C340" s="112" t="s">
        <v>19</v>
      </c>
      <c r="D340" s="27" t="s">
        <v>12</v>
      </c>
      <c r="E340" s="121">
        <v>3</v>
      </c>
      <c r="F340" s="45">
        <v>20</v>
      </c>
      <c r="G340" s="45">
        <f t="shared" si="21"/>
        <v>60</v>
      </c>
    </row>
    <row r="341" ht="15" customHeight="1" spans="1:7">
      <c r="A341" s="26"/>
      <c r="B341" s="167"/>
      <c r="C341" s="112" t="s">
        <v>31</v>
      </c>
      <c r="D341" s="27" t="s">
        <v>12</v>
      </c>
      <c r="E341" s="121">
        <v>1</v>
      </c>
      <c r="F341" s="45">
        <v>100</v>
      </c>
      <c r="G341" s="45">
        <f t="shared" si="21"/>
        <v>100</v>
      </c>
    </row>
    <row r="342" ht="15" customHeight="1" spans="1:7">
      <c r="A342" s="26"/>
      <c r="B342" s="167"/>
      <c r="C342" s="112" t="s">
        <v>74</v>
      </c>
      <c r="D342" s="27" t="s">
        <v>12</v>
      </c>
      <c r="E342" s="121">
        <v>3</v>
      </c>
      <c r="F342" s="45">
        <v>50</v>
      </c>
      <c r="G342" s="45">
        <f t="shared" si="21"/>
        <v>150</v>
      </c>
    </row>
    <row r="343" ht="15" customHeight="1" spans="1:7">
      <c r="A343" s="26"/>
      <c r="B343" s="167"/>
      <c r="C343" s="162" t="s">
        <v>283</v>
      </c>
      <c r="D343" s="27" t="s">
        <v>14</v>
      </c>
      <c r="E343" s="46">
        <f>1.2*1.2*1.5</f>
        <v>2.16</v>
      </c>
      <c r="F343" s="45">
        <v>90</v>
      </c>
      <c r="G343" s="45">
        <f t="shared" si="21"/>
        <v>194.4</v>
      </c>
    </row>
    <row r="344" ht="15" customHeight="1" spans="1:7">
      <c r="A344" s="26"/>
      <c r="B344" s="167"/>
      <c r="C344" s="112" t="s">
        <v>40</v>
      </c>
      <c r="D344" s="27" t="s">
        <v>12</v>
      </c>
      <c r="E344" s="121">
        <v>1</v>
      </c>
      <c r="F344" s="45">
        <v>90</v>
      </c>
      <c r="G344" s="45">
        <f t="shared" si="21"/>
        <v>90</v>
      </c>
    </row>
    <row r="345" ht="15" customHeight="1" spans="1:7">
      <c r="A345" s="26"/>
      <c r="B345" s="168"/>
      <c r="C345" s="112" t="s">
        <v>260</v>
      </c>
      <c r="D345" s="27" t="s">
        <v>12</v>
      </c>
      <c r="E345" s="121">
        <v>2</v>
      </c>
      <c r="F345" s="45">
        <v>75</v>
      </c>
      <c r="G345" s="45">
        <f t="shared" si="21"/>
        <v>150</v>
      </c>
    </row>
    <row r="346" ht="15" customHeight="1" spans="1:7">
      <c r="A346" s="26"/>
      <c r="B346" s="165" t="s">
        <v>23</v>
      </c>
      <c r="C346" s="112"/>
      <c r="D346" s="27"/>
      <c r="E346" s="121"/>
      <c r="F346" s="45"/>
      <c r="G346" s="60">
        <f>SUM(G338:G345)</f>
        <v>5584.4</v>
      </c>
    </row>
    <row r="347" ht="15" customHeight="1" spans="1:7">
      <c r="A347" s="26">
        <v>60</v>
      </c>
      <c r="B347" s="166" t="s">
        <v>284</v>
      </c>
      <c r="C347" s="112" t="s">
        <v>11</v>
      </c>
      <c r="D347" s="27" t="s">
        <v>12</v>
      </c>
      <c r="E347" s="121">
        <v>1</v>
      </c>
      <c r="F347" s="45">
        <v>200</v>
      </c>
      <c r="G347" s="45">
        <f t="shared" ref="G347:G356" si="22">E347*F347</f>
        <v>200</v>
      </c>
    </row>
    <row r="348" ht="15" customHeight="1" spans="1:7">
      <c r="A348" s="26"/>
      <c r="B348" s="167"/>
      <c r="C348" s="112" t="s">
        <v>18</v>
      </c>
      <c r="D348" s="27" t="s">
        <v>12</v>
      </c>
      <c r="E348" s="121">
        <v>10</v>
      </c>
      <c r="F348" s="45">
        <v>120</v>
      </c>
      <c r="G348" s="45">
        <f t="shared" si="22"/>
        <v>1200</v>
      </c>
    </row>
    <row r="349" ht="15" customHeight="1" spans="1:7">
      <c r="A349" s="26"/>
      <c r="B349" s="167"/>
      <c r="C349" s="112" t="s">
        <v>19</v>
      </c>
      <c r="D349" s="27" t="s">
        <v>12</v>
      </c>
      <c r="E349" s="121">
        <v>2</v>
      </c>
      <c r="F349" s="45">
        <v>20</v>
      </c>
      <c r="G349" s="45">
        <f t="shared" si="22"/>
        <v>40</v>
      </c>
    </row>
    <row r="350" ht="15" customHeight="1" spans="1:7">
      <c r="A350" s="26"/>
      <c r="B350" s="167"/>
      <c r="C350" s="112" t="s">
        <v>273</v>
      </c>
      <c r="D350" s="27" t="s">
        <v>12</v>
      </c>
      <c r="E350" s="121">
        <v>1</v>
      </c>
      <c r="F350" s="45">
        <v>100</v>
      </c>
      <c r="G350" s="45">
        <f t="shared" si="22"/>
        <v>100</v>
      </c>
    </row>
    <row r="351" ht="15" customHeight="1" spans="1:7">
      <c r="A351" s="26"/>
      <c r="B351" s="167"/>
      <c r="C351" s="112" t="s">
        <v>260</v>
      </c>
      <c r="D351" s="27" t="s">
        <v>12</v>
      </c>
      <c r="E351" s="121">
        <v>1</v>
      </c>
      <c r="F351" s="45">
        <v>75</v>
      </c>
      <c r="G351" s="45">
        <f t="shared" si="22"/>
        <v>75</v>
      </c>
    </row>
    <row r="352" ht="15" customHeight="1" spans="1:7">
      <c r="A352" s="26"/>
      <c r="B352" s="167"/>
      <c r="C352" s="112" t="s">
        <v>31</v>
      </c>
      <c r="D352" s="27" t="s">
        <v>12</v>
      </c>
      <c r="E352" s="121">
        <v>1</v>
      </c>
      <c r="F352" s="45">
        <v>100</v>
      </c>
      <c r="G352" s="45">
        <f t="shared" si="22"/>
        <v>100</v>
      </c>
    </row>
    <row r="353" ht="15" customHeight="1" spans="1:7">
      <c r="A353" s="26"/>
      <c r="B353" s="167"/>
      <c r="C353" s="112" t="s">
        <v>74</v>
      </c>
      <c r="D353" s="27" t="s">
        <v>12</v>
      </c>
      <c r="E353" s="121">
        <v>7</v>
      </c>
      <c r="F353" s="45">
        <v>50</v>
      </c>
      <c r="G353" s="45">
        <f t="shared" si="22"/>
        <v>350</v>
      </c>
    </row>
    <row r="354" ht="15" customHeight="1" spans="1:7">
      <c r="A354" s="26"/>
      <c r="B354" s="167"/>
      <c r="C354" s="112" t="s">
        <v>252</v>
      </c>
      <c r="D354" s="27" t="s">
        <v>12</v>
      </c>
      <c r="E354" s="121">
        <v>3</v>
      </c>
      <c r="F354" s="45">
        <v>15</v>
      </c>
      <c r="G354" s="45">
        <f t="shared" si="22"/>
        <v>45</v>
      </c>
    </row>
    <row r="355" ht="15" customHeight="1" spans="1:7">
      <c r="A355" s="26"/>
      <c r="B355" s="167"/>
      <c r="C355" s="112" t="s">
        <v>285</v>
      </c>
      <c r="D355" s="27" t="s">
        <v>12</v>
      </c>
      <c r="E355" s="121">
        <v>1</v>
      </c>
      <c r="F355" s="45">
        <v>50</v>
      </c>
      <c r="G355" s="45">
        <f t="shared" si="22"/>
        <v>50</v>
      </c>
    </row>
    <row r="356" ht="15" customHeight="1" spans="1:7">
      <c r="A356" s="26"/>
      <c r="B356" s="168"/>
      <c r="C356" s="162" t="s">
        <v>286</v>
      </c>
      <c r="D356" s="27" t="s">
        <v>14</v>
      </c>
      <c r="E356" s="46">
        <v>1.87</v>
      </c>
      <c r="F356" s="45">
        <v>90</v>
      </c>
      <c r="G356" s="45">
        <f t="shared" si="22"/>
        <v>168.3</v>
      </c>
    </row>
    <row r="357" ht="15" customHeight="1" spans="1:7">
      <c r="A357" s="26"/>
      <c r="B357" s="165" t="s">
        <v>23</v>
      </c>
      <c r="C357" s="112"/>
      <c r="D357" s="27"/>
      <c r="E357" s="121"/>
      <c r="F357" s="45"/>
      <c r="G357" s="60">
        <f>SUM(G347:G356)</f>
        <v>2328.3</v>
      </c>
    </row>
    <row r="358" ht="15" customHeight="1" spans="1:7">
      <c r="A358" s="26">
        <v>61</v>
      </c>
      <c r="B358" s="166" t="s">
        <v>287</v>
      </c>
      <c r="C358" s="112" t="s">
        <v>18</v>
      </c>
      <c r="D358" s="27" t="s">
        <v>12</v>
      </c>
      <c r="E358" s="121">
        <v>1</v>
      </c>
      <c r="F358" s="45">
        <v>120</v>
      </c>
      <c r="G358" s="45">
        <f t="shared" ref="G358:G360" si="23">E358*F358</f>
        <v>120</v>
      </c>
    </row>
    <row r="359" ht="15" customHeight="1" spans="1:7">
      <c r="A359" s="26"/>
      <c r="B359" s="167"/>
      <c r="C359" s="112" t="s">
        <v>19</v>
      </c>
      <c r="D359" s="27" t="s">
        <v>12</v>
      </c>
      <c r="E359" s="121">
        <v>2</v>
      </c>
      <c r="F359" s="45">
        <v>50</v>
      </c>
      <c r="G359" s="45">
        <f t="shared" si="23"/>
        <v>100</v>
      </c>
    </row>
    <row r="360" ht="15" customHeight="1" spans="1:7">
      <c r="A360" s="26"/>
      <c r="B360" s="168"/>
      <c r="C360" s="112" t="s">
        <v>74</v>
      </c>
      <c r="D360" s="27" t="s">
        <v>12</v>
      </c>
      <c r="E360" s="121">
        <v>2</v>
      </c>
      <c r="F360" s="45">
        <v>50</v>
      </c>
      <c r="G360" s="45">
        <f t="shared" si="23"/>
        <v>100</v>
      </c>
    </row>
    <row r="361" ht="15" customHeight="1" spans="1:7">
      <c r="A361" s="26"/>
      <c r="B361" s="165" t="s">
        <v>23</v>
      </c>
      <c r="C361" s="112"/>
      <c r="D361" s="27"/>
      <c r="E361" s="121"/>
      <c r="F361" s="45"/>
      <c r="G361" s="60">
        <f>SUM(G358:G360)</f>
        <v>320</v>
      </c>
    </row>
    <row r="362" ht="15" customHeight="1" spans="1:7">
      <c r="A362" s="26">
        <v>62</v>
      </c>
      <c r="B362" s="61" t="s">
        <v>288</v>
      </c>
      <c r="C362" s="170" t="s">
        <v>18</v>
      </c>
      <c r="D362" s="27" t="s">
        <v>12</v>
      </c>
      <c r="E362" s="121">
        <v>3</v>
      </c>
      <c r="F362" s="45">
        <v>120</v>
      </c>
      <c r="G362" s="45">
        <f>E362*F362</f>
        <v>360</v>
      </c>
    </row>
    <row r="363" ht="15" customHeight="1" spans="1:7">
      <c r="A363" s="26"/>
      <c r="B363" s="176"/>
      <c r="C363" s="170" t="s">
        <v>74</v>
      </c>
      <c r="D363" s="27" t="s">
        <v>12</v>
      </c>
      <c r="E363" s="121">
        <v>1</v>
      </c>
      <c r="F363" s="45">
        <v>50</v>
      </c>
      <c r="G363" s="45">
        <f>E363*F363</f>
        <v>50</v>
      </c>
    </row>
    <row r="364" ht="15" customHeight="1" spans="1:7">
      <c r="A364" s="26"/>
      <c r="B364" s="176"/>
      <c r="C364" s="170" t="s">
        <v>53</v>
      </c>
      <c r="D364" s="27" t="s">
        <v>12</v>
      </c>
      <c r="E364" s="121">
        <v>10</v>
      </c>
      <c r="F364" s="45">
        <v>20</v>
      </c>
      <c r="G364" s="29">
        <v>200</v>
      </c>
    </row>
    <row r="365" ht="15" customHeight="1" spans="1:7">
      <c r="A365" s="26"/>
      <c r="B365" s="176"/>
      <c r="C365" s="170" t="s">
        <v>185</v>
      </c>
      <c r="D365" s="27" t="s">
        <v>12</v>
      </c>
      <c r="E365" s="121">
        <v>2</v>
      </c>
      <c r="F365" s="45">
        <v>5</v>
      </c>
      <c r="G365" s="29">
        <v>10</v>
      </c>
    </row>
    <row r="366" ht="15" customHeight="1" spans="1:7">
      <c r="A366" s="26"/>
      <c r="B366" s="61"/>
      <c r="C366" s="170" t="s">
        <v>178</v>
      </c>
      <c r="D366" s="27" t="s">
        <v>14</v>
      </c>
      <c r="E366" s="121">
        <v>1</v>
      </c>
      <c r="F366" s="45">
        <v>90</v>
      </c>
      <c r="G366" s="29">
        <v>90</v>
      </c>
    </row>
    <row r="367" ht="15" customHeight="1" spans="1:7">
      <c r="A367" s="26"/>
      <c r="B367" s="165" t="s">
        <v>23</v>
      </c>
      <c r="C367" s="112"/>
      <c r="D367" s="27"/>
      <c r="E367" s="121"/>
      <c r="F367" s="45"/>
      <c r="G367" s="60">
        <f>SUM(G362:G366)</f>
        <v>710</v>
      </c>
    </row>
    <row r="368" ht="15" customHeight="1" spans="1:7">
      <c r="A368" s="26">
        <v>63</v>
      </c>
      <c r="B368" s="166" t="s">
        <v>289</v>
      </c>
      <c r="C368" s="112" t="s">
        <v>18</v>
      </c>
      <c r="D368" s="27" t="s">
        <v>12</v>
      </c>
      <c r="E368" s="121">
        <v>3</v>
      </c>
      <c r="F368" s="45">
        <v>120</v>
      </c>
      <c r="G368" s="45">
        <f t="shared" ref="G368:G375" si="24">E368*F368</f>
        <v>360</v>
      </c>
    </row>
    <row r="369" ht="15" customHeight="1" spans="1:7">
      <c r="A369" s="26"/>
      <c r="B369" s="167"/>
      <c r="C369" s="112" t="s">
        <v>11</v>
      </c>
      <c r="D369" s="27" t="s">
        <v>12</v>
      </c>
      <c r="E369" s="121">
        <v>1</v>
      </c>
      <c r="F369" s="45">
        <v>200</v>
      </c>
      <c r="G369" s="45">
        <f t="shared" si="24"/>
        <v>200</v>
      </c>
    </row>
    <row r="370" ht="15" customHeight="1" spans="1:7">
      <c r="A370" s="26"/>
      <c r="B370" s="167"/>
      <c r="C370" s="112" t="s">
        <v>19</v>
      </c>
      <c r="D370" s="27" t="s">
        <v>12</v>
      </c>
      <c r="E370" s="121">
        <v>20</v>
      </c>
      <c r="F370" s="45">
        <v>20</v>
      </c>
      <c r="G370" s="45">
        <f t="shared" si="24"/>
        <v>400</v>
      </c>
    </row>
    <row r="371" ht="15" customHeight="1" spans="1:7">
      <c r="A371" s="26"/>
      <c r="B371" s="167"/>
      <c r="C371" s="112" t="s">
        <v>56</v>
      </c>
      <c r="D371" s="27" t="s">
        <v>12</v>
      </c>
      <c r="E371" s="121">
        <v>7</v>
      </c>
      <c r="F371" s="45">
        <v>10</v>
      </c>
      <c r="G371" s="45">
        <f t="shared" si="24"/>
        <v>70</v>
      </c>
    </row>
    <row r="372" ht="15" customHeight="1" spans="1:7">
      <c r="A372" s="26"/>
      <c r="B372" s="167"/>
      <c r="C372" s="112" t="s">
        <v>260</v>
      </c>
      <c r="D372" s="27" t="s">
        <v>12</v>
      </c>
      <c r="E372" s="121">
        <v>5</v>
      </c>
      <c r="F372" s="45">
        <v>75</v>
      </c>
      <c r="G372" s="45">
        <f t="shared" si="24"/>
        <v>375</v>
      </c>
    </row>
    <row r="373" ht="15" customHeight="1" spans="1:7">
      <c r="A373" s="26"/>
      <c r="B373" s="167"/>
      <c r="C373" s="112" t="s">
        <v>31</v>
      </c>
      <c r="D373" s="27" t="s">
        <v>12</v>
      </c>
      <c r="E373" s="121">
        <v>3</v>
      </c>
      <c r="F373" s="45">
        <v>100</v>
      </c>
      <c r="G373" s="45">
        <f t="shared" si="24"/>
        <v>300</v>
      </c>
    </row>
    <row r="374" ht="15" customHeight="1" spans="1:7">
      <c r="A374" s="26"/>
      <c r="B374" s="167"/>
      <c r="C374" s="112" t="s">
        <v>74</v>
      </c>
      <c r="D374" s="27" t="s">
        <v>12</v>
      </c>
      <c r="E374" s="121">
        <v>1</v>
      </c>
      <c r="F374" s="45">
        <v>50</v>
      </c>
      <c r="G374" s="45">
        <f t="shared" si="24"/>
        <v>50</v>
      </c>
    </row>
    <row r="375" ht="15" customHeight="1" spans="1:7">
      <c r="A375" s="26"/>
      <c r="B375" s="168"/>
      <c r="C375" s="112" t="s">
        <v>290</v>
      </c>
      <c r="D375" s="27" t="s">
        <v>12</v>
      </c>
      <c r="E375" s="121">
        <v>1</v>
      </c>
      <c r="F375" s="45">
        <v>20</v>
      </c>
      <c r="G375" s="45">
        <f t="shared" si="24"/>
        <v>20</v>
      </c>
    </row>
    <row r="376" ht="15" customHeight="1" spans="1:7">
      <c r="A376" s="26"/>
      <c r="B376" s="165" t="s">
        <v>23</v>
      </c>
      <c r="C376" s="112"/>
      <c r="D376" s="27"/>
      <c r="E376" s="121"/>
      <c r="F376" s="45"/>
      <c r="G376" s="60">
        <f>SUM(G368:G375)</f>
        <v>1775</v>
      </c>
    </row>
    <row r="377" ht="15" customHeight="1" spans="1:7">
      <c r="A377" s="26">
        <v>64</v>
      </c>
      <c r="B377" s="166" t="s">
        <v>291</v>
      </c>
      <c r="C377" s="112" t="s">
        <v>45</v>
      </c>
      <c r="D377" s="27" t="s">
        <v>12</v>
      </c>
      <c r="E377" s="121">
        <v>2</v>
      </c>
      <c r="F377" s="45">
        <v>90</v>
      </c>
      <c r="G377" s="45">
        <f t="shared" ref="G377:G385" si="25">E377*F377</f>
        <v>180</v>
      </c>
    </row>
    <row r="378" ht="15" customHeight="1" spans="1:7">
      <c r="A378" s="26"/>
      <c r="B378" s="167"/>
      <c r="C378" s="112" t="s">
        <v>40</v>
      </c>
      <c r="D378" s="27" t="s">
        <v>12</v>
      </c>
      <c r="E378" s="121">
        <v>11</v>
      </c>
      <c r="F378" s="45">
        <v>90</v>
      </c>
      <c r="G378" s="45">
        <f t="shared" si="25"/>
        <v>990</v>
      </c>
    </row>
    <row r="379" ht="15" customHeight="1" spans="1:7">
      <c r="A379" s="26"/>
      <c r="B379" s="167"/>
      <c r="C379" s="112" t="s">
        <v>33</v>
      </c>
      <c r="D379" s="27" t="s">
        <v>12</v>
      </c>
      <c r="E379" s="121">
        <v>1</v>
      </c>
      <c r="F379" s="45">
        <v>220</v>
      </c>
      <c r="G379" s="45">
        <f t="shared" si="25"/>
        <v>220</v>
      </c>
    </row>
    <row r="380" ht="15" customHeight="1" spans="1:7">
      <c r="A380" s="26"/>
      <c r="B380" s="167"/>
      <c r="C380" s="112" t="s">
        <v>15</v>
      </c>
      <c r="D380" s="27" t="s">
        <v>12</v>
      </c>
      <c r="E380" s="121">
        <v>4</v>
      </c>
      <c r="F380" s="45">
        <v>20</v>
      </c>
      <c r="G380" s="45">
        <f t="shared" si="25"/>
        <v>80</v>
      </c>
    </row>
    <row r="381" ht="15" customHeight="1" spans="1:7">
      <c r="A381" s="26"/>
      <c r="B381" s="167"/>
      <c r="C381" s="112" t="s">
        <v>18</v>
      </c>
      <c r="D381" s="27" t="s">
        <v>12</v>
      </c>
      <c r="E381" s="121">
        <v>12</v>
      </c>
      <c r="F381" s="45">
        <v>120</v>
      </c>
      <c r="G381" s="45">
        <f t="shared" si="25"/>
        <v>1440</v>
      </c>
    </row>
    <row r="382" ht="15" customHeight="1" spans="1:7">
      <c r="A382" s="26"/>
      <c r="B382" s="167"/>
      <c r="C382" s="112" t="s">
        <v>11</v>
      </c>
      <c r="D382" s="27" t="s">
        <v>12</v>
      </c>
      <c r="E382" s="121">
        <v>9</v>
      </c>
      <c r="F382" s="45">
        <v>200</v>
      </c>
      <c r="G382" s="45">
        <f t="shared" si="25"/>
        <v>1800</v>
      </c>
    </row>
    <row r="383" ht="15" customHeight="1" spans="1:7">
      <c r="A383" s="26"/>
      <c r="B383" s="167"/>
      <c r="C383" s="112" t="s">
        <v>252</v>
      </c>
      <c r="D383" s="27" t="s">
        <v>12</v>
      </c>
      <c r="E383" s="121">
        <v>4</v>
      </c>
      <c r="F383" s="45">
        <v>15</v>
      </c>
      <c r="G383" s="45">
        <f t="shared" si="25"/>
        <v>60</v>
      </c>
    </row>
    <row r="384" ht="15" customHeight="1" spans="1:7">
      <c r="A384" s="26"/>
      <c r="B384" s="167"/>
      <c r="C384" s="112" t="s">
        <v>31</v>
      </c>
      <c r="D384" s="27" t="s">
        <v>12</v>
      </c>
      <c r="E384" s="121">
        <v>2</v>
      </c>
      <c r="F384" s="45">
        <v>100</v>
      </c>
      <c r="G384" s="45">
        <f t="shared" si="25"/>
        <v>200</v>
      </c>
    </row>
    <row r="385" ht="15" customHeight="1" spans="1:7">
      <c r="A385" s="26"/>
      <c r="B385" s="168"/>
      <c r="C385" s="159" t="s">
        <v>292</v>
      </c>
      <c r="D385" s="27" t="s">
        <v>14</v>
      </c>
      <c r="E385" s="46">
        <v>1.87</v>
      </c>
      <c r="F385" s="45">
        <v>50</v>
      </c>
      <c r="G385" s="45">
        <f t="shared" si="25"/>
        <v>93.5</v>
      </c>
    </row>
    <row r="386" ht="15" customHeight="1" spans="1:7">
      <c r="A386" s="26"/>
      <c r="B386" s="165" t="s">
        <v>23</v>
      </c>
      <c r="C386" s="112"/>
      <c r="D386" s="27"/>
      <c r="E386" s="121"/>
      <c r="F386" s="45"/>
      <c r="G386" s="60">
        <f>SUM(G377:G385)</f>
        <v>5063.5</v>
      </c>
    </row>
    <row r="387" ht="15" customHeight="1" spans="1:7">
      <c r="A387" s="26">
        <v>65</v>
      </c>
      <c r="B387" s="166" t="s">
        <v>293</v>
      </c>
      <c r="C387" s="112" t="s">
        <v>33</v>
      </c>
      <c r="D387" s="27" t="s">
        <v>12</v>
      </c>
      <c r="E387" s="121">
        <v>1</v>
      </c>
      <c r="F387" s="45">
        <v>220</v>
      </c>
      <c r="G387" s="45">
        <f t="shared" ref="G387:G394" si="26">E387*F387</f>
        <v>220</v>
      </c>
    </row>
    <row r="388" ht="15" customHeight="1" spans="1:7">
      <c r="A388" s="26"/>
      <c r="B388" s="167"/>
      <c r="C388" s="112" t="s">
        <v>18</v>
      </c>
      <c r="D388" s="27" t="s">
        <v>12</v>
      </c>
      <c r="E388" s="121">
        <v>1</v>
      </c>
      <c r="F388" s="45">
        <v>120</v>
      </c>
      <c r="G388" s="45">
        <f t="shared" si="26"/>
        <v>120</v>
      </c>
    </row>
    <row r="389" ht="15" customHeight="1" spans="1:7">
      <c r="A389" s="26"/>
      <c r="B389" s="167"/>
      <c r="C389" s="112" t="s">
        <v>56</v>
      </c>
      <c r="D389" s="27" t="s">
        <v>12</v>
      </c>
      <c r="E389" s="121">
        <v>2</v>
      </c>
      <c r="F389" s="45">
        <v>10</v>
      </c>
      <c r="G389" s="45">
        <f t="shared" si="26"/>
        <v>20</v>
      </c>
    </row>
    <row r="390" ht="15" customHeight="1" spans="1:7">
      <c r="A390" s="26"/>
      <c r="B390" s="167"/>
      <c r="C390" s="112" t="s">
        <v>31</v>
      </c>
      <c r="D390" s="27" t="s">
        <v>12</v>
      </c>
      <c r="E390" s="121">
        <v>2</v>
      </c>
      <c r="F390" s="45">
        <v>100</v>
      </c>
      <c r="G390" s="45">
        <f t="shared" si="26"/>
        <v>200</v>
      </c>
    </row>
    <row r="391" ht="15" customHeight="1" spans="1:7">
      <c r="A391" s="26"/>
      <c r="B391" s="167"/>
      <c r="C391" s="112" t="s">
        <v>74</v>
      </c>
      <c r="D391" s="27" t="s">
        <v>12</v>
      </c>
      <c r="E391" s="121">
        <v>1</v>
      </c>
      <c r="F391" s="45">
        <v>50</v>
      </c>
      <c r="G391" s="45">
        <f t="shared" si="26"/>
        <v>50</v>
      </c>
    </row>
    <row r="392" ht="15" customHeight="1" spans="1:7">
      <c r="A392" s="26"/>
      <c r="B392" s="167"/>
      <c r="C392" s="112" t="s">
        <v>75</v>
      </c>
      <c r="D392" s="27" t="s">
        <v>17</v>
      </c>
      <c r="E392" s="121">
        <v>2</v>
      </c>
      <c r="F392" s="45">
        <v>4500</v>
      </c>
      <c r="G392" s="45">
        <f t="shared" si="26"/>
        <v>9000</v>
      </c>
    </row>
    <row r="393" ht="15" customHeight="1" spans="1:7">
      <c r="A393" s="26"/>
      <c r="B393" s="167"/>
      <c r="C393" s="112" t="s">
        <v>16</v>
      </c>
      <c r="D393" s="27" t="s">
        <v>17</v>
      </c>
      <c r="E393" s="121">
        <v>4</v>
      </c>
      <c r="F393" s="45">
        <v>3000</v>
      </c>
      <c r="G393" s="45">
        <f t="shared" si="26"/>
        <v>12000</v>
      </c>
    </row>
    <row r="394" ht="15" customHeight="1" spans="1:7">
      <c r="A394" s="26"/>
      <c r="B394" s="168"/>
      <c r="C394" s="159" t="s">
        <v>294</v>
      </c>
      <c r="D394" s="27" t="s">
        <v>17</v>
      </c>
      <c r="E394" s="46">
        <v>0.86</v>
      </c>
      <c r="F394" s="45">
        <v>50</v>
      </c>
      <c r="G394" s="45">
        <f t="shared" si="26"/>
        <v>43</v>
      </c>
    </row>
    <row r="395" ht="15" customHeight="1" spans="1:7">
      <c r="A395" s="26"/>
      <c r="B395" s="165" t="s">
        <v>23</v>
      </c>
      <c r="C395" s="112"/>
      <c r="D395" s="27"/>
      <c r="E395" s="121"/>
      <c r="F395" s="45"/>
      <c r="G395" s="60">
        <f>SUM(G387:G394)</f>
        <v>21653</v>
      </c>
    </row>
    <row r="396" ht="15" customHeight="1" spans="1:7">
      <c r="A396" s="26">
        <v>66</v>
      </c>
      <c r="B396" s="166" t="s">
        <v>295</v>
      </c>
      <c r="C396" s="112" t="s">
        <v>18</v>
      </c>
      <c r="D396" s="27" t="s">
        <v>12</v>
      </c>
      <c r="E396" s="121">
        <v>16</v>
      </c>
      <c r="F396" s="45">
        <v>120</v>
      </c>
      <c r="G396" s="45">
        <f t="shared" ref="G396:G401" si="27">E396*F396</f>
        <v>1920</v>
      </c>
    </row>
    <row r="397" ht="15" customHeight="1" spans="1:7">
      <c r="A397" s="26"/>
      <c r="B397" s="167"/>
      <c r="C397" s="112" t="s">
        <v>11</v>
      </c>
      <c r="D397" s="27" t="s">
        <v>12</v>
      </c>
      <c r="E397" s="121">
        <v>17</v>
      </c>
      <c r="F397" s="45">
        <v>200</v>
      </c>
      <c r="G397" s="45">
        <f t="shared" si="27"/>
        <v>3400</v>
      </c>
    </row>
    <row r="398" ht="15" customHeight="1" spans="1:7">
      <c r="A398" s="26"/>
      <c r="B398" s="167"/>
      <c r="C398" s="112" t="s">
        <v>19</v>
      </c>
      <c r="D398" s="27" t="s">
        <v>12</v>
      </c>
      <c r="E398" s="121">
        <v>4</v>
      </c>
      <c r="F398" s="45">
        <v>20</v>
      </c>
      <c r="G398" s="45">
        <f t="shared" si="27"/>
        <v>80</v>
      </c>
    </row>
    <row r="399" ht="15" customHeight="1" spans="1:7">
      <c r="A399" s="26"/>
      <c r="B399" s="167"/>
      <c r="C399" s="112" t="s">
        <v>273</v>
      </c>
      <c r="D399" s="27" t="s">
        <v>12</v>
      </c>
      <c r="E399" s="121">
        <v>2</v>
      </c>
      <c r="F399" s="45">
        <v>100</v>
      </c>
      <c r="G399" s="45">
        <f t="shared" si="27"/>
        <v>200</v>
      </c>
    </row>
    <row r="400" ht="15" customHeight="1" spans="1:7">
      <c r="A400" s="26"/>
      <c r="B400" s="167"/>
      <c r="C400" s="112" t="s">
        <v>31</v>
      </c>
      <c r="D400" s="27" t="s">
        <v>12</v>
      </c>
      <c r="E400" s="121">
        <v>7</v>
      </c>
      <c r="F400" s="45">
        <v>100</v>
      </c>
      <c r="G400" s="45">
        <f t="shared" si="27"/>
        <v>700</v>
      </c>
    </row>
    <row r="401" ht="15" customHeight="1" spans="1:7">
      <c r="A401" s="26"/>
      <c r="B401" s="168"/>
      <c r="C401" s="112" t="s">
        <v>296</v>
      </c>
      <c r="D401" s="27" t="s">
        <v>14</v>
      </c>
      <c r="E401" s="46">
        <v>3.06</v>
      </c>
      <c r="F401" s="45">
        <v>50</v>
      </c>
      <c r="G401" s="45">
        <f t="shared" si="27"/>
        <v>153</v>
      </c>
    </row>
    <row r="402" ht="15" customHeight="1" spans="1:7">
      <c r="A402" s="26"/>
      <c r="B402" s="165" t="s">
        <v>23</v>
      </c>
      <c r="C402" s="112"/>
      <c r="D402" s="27"/>
      <c r="E402" s="121"/>
      <c r="F402" s="45"/>
      <c r="G402" s="60">
        <f>SUM(G396:G401)</f>
        <v>6453</v>
      </c>
    </row>
    <row r="403" ht="15" customHeight="1" spans="1:7">
      <c r="A403" s="26">
        <v>67</v>
      </c>
      <c r="B403" s="166" t="s">
        <v>297</v>
      </c>
      <c r="C403" s="112" t="s">
        <v>11</v>
      </c>
      <c r="D403" s="27" t="s">
        <v>12</v>
      </c>
      <c r="E403" s="121">
        <v>11</v>
      </c>
      <c r="F403" s="45">
        <v>200</v>
      </c>
      <c r="G403" s="45">
        <f t="shared" ref="G403:G408" si="28">E403*F403</f>
        <v>2200</v>
      </c>
    </row>
    <row r="404" ht="15" customHeight="1" spans="1:7">
      <c r="A404" s="26"/>
      <c r="B404" s="167"/>
      <c r="C404" s="112" t="s">
        <v>18</v>
      </c>
      <c r="D404" s="27" t="s">
        <v>12</v>
      </c>
      <c r="E404" s="121">
        <v>15</v>
      </c>
      <c r="F404" s="45">
        <v>120</v>
      </c>
      <c r="G404" s="45">
        <f t="shared" si="28"/>
        <v>1800</v>
      </c>
    </row>
    <row r="405" ht="15" customHeight="1" spans="1:7">
      <c r="A405" s="26"/>
      <c r="B405" s="167"/>
      <c r="C405" s="112" t="s">
        <v>19</v>
      </c>
      <c r="D405" s="27" t="s">
        <v>12</v>
      </c>
      <c r="E405" s="121">
        <v>4</v>
      </c>
      <c r="F405" s="45">
        <v>20</v>
      </c>
      <c r="G405" s="45">
        <f t="shared" si="28"/>
        <v>80</v>
      </c>
    </row>
    <row r="406" ht="15" customHeight="1" spans="1:7">
      <c r="A406" s="26"/>
      <c r="B406" s="167"/>
      <c r="C406" s="112" t="s">
        <v>74</v>
      </c>
      <c r="D406" s="27" t="s">
        <v>12</v>
      </c>
      <c r="E406" s="121">
        <v>9</v>
      </c>
      <c r="F406" s="45">
        <v>50</v>
      </c>
      <c r="G406" s="45">
        <f t="shared" si="28"/>
        <v>450</v>
      </c>
    </row>
    <row r="407" ht="15" customHeight="1" spans="1:7">
      <c r="A407" s="26"/>
      <c r="B407" s="167"/>
      <c r="C407" s="112" t="s">
        <v>15</v>
      </c>
      <c r="D407" s="27" t="s">
        <v>12</v>
      </c>
      <c r="E407" s="121">
        <v>1</v>
      </c>
      <c r="F407" s="45">
        <v>20</v>
      </c>
      <c r="G407" s="45">
        <f t="shared" si="28"/>
        <v>20</v>
      </c>
    </row>
    <row r="408" ht="15" customHeight="1" spans="1:7">
      <c r="A408" s="26"/>
      <c r="B408" s="167"/>
      <c r="C408" s="159" t="s">
        <v>298</v>
      </c>
      <c r="D408" s="27" t="s">
        <v>14</v>
      </c>
      <c r="E408" s="46">
        <v>2.16</v>
      </c>
      <c r="F408" s="45">
        <v>50</v>
      </c>
      <c r="G408" s="45">
        <f t="shared" si="28"/>
        <v>108</v>
      </c>
    </row>
    <row r="409" ht="15" customHeight="1" spans="1:7">
      <c r="A409" s="26"/>
      <c r="B409" s="165" t="s">
        <v>23</v>
      </c>
      <c r="C409" s="112"/>
      <c r="D409" s="27"/>
      <c r="E409" s="121"/>
      <c r="F409" s="45"/>
      <c r="G409" s="60">
        <f>SUM(G403:G408)</f>
        <v>4658</v>
      </c>
    </row>
    <row r="410" ht="18" customHeight="1" spans="1:7">
      <c r="A410" s="26">
        <v>68</v>
      </c>
      <c r="B410" s="26" t="s">
        <v>299</v>
      </c>
      <c r="C410" s="170" t="s">
        <v>11</v>
      </c>
      <c r="D410" s="27" t="s">
        <v>12</v>
      </c>
      <c r="E410" s="121">
        <v>1</v>
      </c>
      <c r="F410" s="45">
        <v>200</v>
      </c>
      <c r="G410" s="45">
        <f t="shared" ref="G410:G415" si="29">E410*F410</f>
        <v>200</v>
      </c>
    </row>
    <row r="411" ht="18" customHeight="1" spans="1:7">
      <c r="A411" s="26"/>
      <c r="B411" s="177"/>
      <c r="C411" s="170" t="s">
        <v>18</v>
      </c>
      <c r="D411" s="27" t="s">
        <v>12</v>
      </c>
      <c r="E411" s="121">
        <v>1</v>
      </c>
      <c r="F411" s="45">
        <v>120</v>
      </c>
      <c r="G411" s="45">
        <f t="shared" si="29"/>
        <v>120</v>
      </c>
    </row>
    <row r="412" ht="18" customHeight="1" spans="1:7">
      <c r="A412" s="26"/>
      <c r="B412" s="26"/>
      <c r="C412" s="170" t="s">
        <v>31</v>
      </c>
      <c r="D412" s="27" t="s">
        <v>12</v>
      </c>
      <c r="E412" s="111">
        <v>2</v>
      </c>
      <c r="F412" s="31">
        <v>100</v>
      </c>
      <c r="G412" s="29">
        <v>200</v>
      </c>
    </row>
    <row r="413" ht="18" customHeight="1" spans="1:7">
      <c r="A413" s="26"/>
      <c r="B413" s="165" t="s">
        <v>23</v>
      </c>
      <c r="C413" s="112"/>
      <c r="D413" s="27"/>
      <c r="E413" s="121"/>
      <c r="F413" s="45"/>
      <c r="G413" s="60">
        <f>SUM(G410:G412)</f>
        <v>520</v>
      </c>
    </row>
    <row r="414" ht="18" customHeight="1" spans="1:7">
      <c r="A414" s="26">
        <v>69</v>
      </c>
      <c r="B414" s="166" t="s">
        <v>300</v>
      </c>
      <c r="C414" s="112" t="s">
        <v>115</v>
      </c>
      <c r="D414" s="27" t="s">
        <v>12</v>
      </c>
      <c r="E414" s="121">
        <v>1</v>
      </c>
      <c r="F414" s="45">
        <v>20</v>
      </c>
      <c r="G414" s="45">
        <f t="shared" si="29"/>
        <v>20</v>
      </c>
    </row>
    <row r="415" ht="18" customHeight="1" spans="1:7">
      <c r="A415" s="26"/>
      <c r="B415" s="168"/>
      <c r="C415" s="112" t="s">
        <v>18</v>
      </c>
      <c r="D415" s="27" t="s">
        <v>12</v>
      </c>
      <c r="E415" s="121">
        <v>1</v>
      </c>
      <c r="F415" s="45">
        <v>120</v>
      </c>
      <c r="G415" s="45">
        <f t="shared" si="29"/>
        <v>120</v>
      </c>
    </row>
    <row r="416" ht="18" customHeight="1" spans="1:7">
      <c r="A416" s="26"/>
      <c r="B416" s="165" t="s">
        <v>23</v>
      </c>
      <c r="C416" s="112"/>
      <c r="D416" s="27"/>
      <c r="E416" s="121"/>
      <c r="F416" s="45"/>
      <c r="G416" s="60">
        <f>SUM(G414:G415)</f>
        <v>140</v>
      </c>
    </row>
    <row r="417" ht="18" customHeight="1" spans="1:7">
      <c r="A417" s="26">
        <v>70</v>
      </c>
      <c r="B417" s="178" t="s">
        <v>301</v>
      </c>
      <c r="C417" s="112" t="s">
        <v>18</v>
      </c>
      <c r="D417" s="27" t="s">
        <v>12</v>
      </c>
      <c r="E417" s="121">
        <v>4</v>
      </c>
      <c r="F417" s="45">
        <v>120</v>
      </c>
      <c r="G417" s="45">
        <f t="shared" ref="G417:G420" si="30">E417*F417</f>
        <v>480</v>
      </c>
    </row>
    <row r="418" ht="18" customHeight="1" spans="1:7">
      <c r="A418" s="26"/>
      <c r="B418" s="165" t="s">
        <v>23</v>
      </c>
      <c r="C418" s="112"/>
      <c r="D418" s="27"/>
      <c r="E418" s="121"/>
      <c r="F418" s="45"/>
      <c r="G418" s="60">
        <f>SUM(G417:G417)</f>
        <v>480</v>
      </c>
    </row>
    <row r="419" ht="18" customHeight="1" spans="1:7">
      <c r="A419" s="26">
        <v>71</v>
      </c>
      <c r="B419" s="166" t="s">
        <v>302</v>
      </c>
      <c r="C419" s="159" t="s">
        <v>303</v>
      </c>
      <c r="D419" s="27" t="s">
        <v>14</v>
      </c>
      <c r="E419" s="46">
        <v>3.82</v>
      </c>
      <c r="F419" s="45">
        <v>50</v>
      </c>
      <c r="G419" s="45">
        <f t="shared" si="30"/>
        <v>191</v>
      </c>
    </row>
    <row r="420" ht="18" customHeight="1" spans="1:7">
      <c r="A420" s="26"/>
      <c r="B420" s="168"/>
      <c r="C420" s="112" t="s">
        <v>19</v>
      </c>
      <c r="D420" s="27" t="s">
        <v>12</v>
      </c>
      <c r="E420" s="121">
        <v>1</v>
      </c>
      <c r="F420" s="45">
        <v>20</v>
      </c>
      <c r="G420" s="45">
        <f t="shared" si="30"/>
        <v>20</v>
      </c>
    </row>
    <row r="421" ht="18" customHeight="1" spans="1:7">
      <c r="A421" s="26"/>
      <c r="B421" s="165" t="s">
        <v>23</v>
      </c>
      <c r="C421" s="112"/>
      <c r="D421" s="27"/>
      <c r="E421" s="121"/>
      <c r="F421" s="45"/>
      <c r="G421" s="60">
        <f>SUM(G419:G420)</f>
        <v>211</v>
      </c>
    </row>
    <row r="422" ht="18" customHeight="1" spans="1:7">
      <c r="A422" s="26">
        <v>72</v>
      </c>
      <c r="B422" s="166" t="s">
        <v>304</v>
      </c>
      <c r="C422" s="112" t="s">
        <v>16</v>
      </c>
      <c r="D422" s="27" t="s">
        <v>17</v>
      </c>
      <c r="E422" s="121">
        <v>1</v>
      </c>
      <c r="F422" s="45">
        <v>3000</v>
      </c>
      <c r="G422" s="45">
        <f t="shared" ref="G422:G425" si="31">E422*F422</f>
        <v>3000</v>
      </c>
    </row>
    <row r="423" ht="18" customHeight="1" spans="1:7">
      <c r="A423" s="26"/>
      <c r="B423" s="168"/>
      <c r="C423" s="159" t="s">
        <v>305</v>
      </c>
      <c r="D423" s="27" t="s">
        <v>14</v>
      </c>
      <c r="E423" s="46">
        <f>2.2*2.2*1.5</f>
        <v>7.26</v>
      </c>
      <c r="F423" s="45">
        <v>50</v>
      </c>
      <c r="G423" s="45">
        <f t="shared" si="31"/>
        <v>363</v>
      </c>
    </row>
    <row r="424" ht="18" customHeight="1" spans="1:7">
      <c r="A424" s="26"/>
      <c r="B424" s="165" t="s">
        <v>23</v>
      </c>
      <c r="C424" s="112"/>
      <c r="D424" s="27"/>
      <c r="E424" s="121"/>
      <c r="F424" s="45"/>
      <c r="G424" s="60">
        <f>SUM(G422:G423)</f>
        <v>3363</v>
      </c>
    </row>
    <row r="425" ht="18" customHeight="1" spans="1:7">
      <c r="A425" s="26">
        <v>73</v>
      </c>
      <c r="B425" s="178" t="s">
        <v>306</v>
      </c>
      <c r="C425" s="112" t="s">
        <v>16</v>
      </c>
      <c r="D425" s="27" t="s">
        <v>17</v>
      </c>
      <c r="E425" s="121">
        <v>6</v>
      </c>
      <c r="F425" s="45">
        <v>3000</v>
      </c>
      <c r="G425" s="45">
        <f t="shared" si="31"/>
        <v>18000</v>
      </c>
    </row>
    <row r="426" ht="18" customHeight="1" spans="1:7">
      <c r="A426" s="26"/>
      <c r="B426" s="165" t="s">
        <v>23</v>
      </c>
      <c r="C426" s="112"/>
      <c r="D426" s="27"/>
      <c r="E426" s="121"/>
      <c r="F426" s="45"/>
      <c r="G426" s="60">
        <f>SUM(G425:G425)</f>
        <v>18000</v>
      </c>
    </row>
    <row r="427" ht="18" customHeight="1" spans="1:7">
      <c r="A427" s="91" t="s">
        <v>169</v>
      </c>
      <c r="B427" s="91"/>
      <c r="C427" s="91"/>
      <c r="D427" s="91"/>
      <c r="E427" s="134"/>
      <c r="F427" s="87"/>
      <c r="G427" s="87">
        <f>G426+G424+G421+G418+G416+G413+G409+G402+G395+G386+G376+G367+G361+G357+G346+G337+G332+G323+G316+G306+G299+G296+G291+G284+G273+G268+G263+G254+G248+G243+G238+G232+G229+G227+G222+G219+G216+G209+G207+G204+G199+G193+G183+G175+G170+G165+G159+G156+G147+G137+G130+G126+G118+G116+G113+G106+G100+G96+G93+G85+G76+G73+G71+G69+G62+G55+G51+G48+G44+G35+G29+G18+G14</f>
        <v>167317.68</v>
      </c>
    </row>
    <row r="428" spans="7:7">
      <c r="G428" s="7" t="s">
        <v>307</v>
      </c>
    </row>
  </sheetData>
  <mergeCells count="150">
    <mergeCell ref="A1:G1"/>
    <mergeCell ref="A2:G2"/>
    <mergeCell ref="C3:G3"/>
    <mergeCell ref="A427:B427"/>
    <mergeCell ref="A3:A5"/>
    <mergeCell ref="A6:A14"/>
    <mergeCell ref="A15:A18"/>
    <mergeCell ref="A19:A29"/>
    <mergeCell ref="A30:A35"/>
    <mergeCell ref="A36:A44"/>
    <mergeCell ref="A45:A48"/>
    <mergeCell ref="A49:A51"/>
    <mergeCell ref="A52:A55"/>
    <mergeCell ref="A56:A62"/>
    <mergeCell ref="A63:A69"/>
    <mergeCell ref="A70:A71"/>
    <mergeCell ref="A72:A73"/>
    <mergeCell ref="A74:A76"/>
    <mergeCell ref="A77:A85"/>
    <mergeCell ref="A86:A93"/>
    <mergeCell ref="A94:A96"/>
    <mergeCell ref="A97:A100"/>
    <mergeCell ref="A101:A106"/>
    <mergeCell ref="A107:A113"/>
    <mergeCell ref="A114:A116"/>
    <mergeCell ref="A117:A118"/>
    <mergeCell ref="A119:A126"/>
    <mergeCell ref="A127:A130"/>
    <mergeCell ref="A131:A137"/>
    <mergeCell ref="A138:A147"/>
    <mergeCell ref="A148:A156"/>
    <mergeCell ref="A157:A159"/>
    <mergeCell ref="A160:A165"/>
    <mergeCell ref="A166:A170"/>
    <mergeCell ref="A171:A175"/>
    <mergeCell ref="A176:A183"/>
    <mergeCell ref="A184:A193"/>
    <mergeCell ref="A194:A199"/>
    <mergeCell ref="A200:A204"/>
    <mergeCell ref="A205:A207"/>
    <mergeCell ref="A208:A209"/>
    <mergeCell ref="A210:A216"/>
    <mergeCell ref="A217:A219"/>
    <mergeCell ref="A220:A222"/>
    <mergeCell ref="A223:A227"/>
    <mergeCell ref="A228:A229"/>
    <mergeCell ref="A230:A232"/>
    <mergeCell ref="A233:A238"/>
    <mergeCell ref="A239:A243"/>
    <mergeCell ref="A244:A248"/>
    <mergeCell ref="A249:A254"/>
    <mergeCell ref="A255:A263"/>
    <mergeCell ref="A264:A268"/>
    <mergeCell ref="A269:A273"/>
    <mergeCell ref="A274:A284"/>
    <mergeCell ref="A285:A291"/>
    <mergeCell ref="A292:A296"/>
    <mergeCell ref="A297:A299"/>
    <mergeCell ref="A300:A306"/>
    <mergeCell ref="A307:A316"/>
    <mergeCell ref="A317:A323"/>
    <mergeCell ref="A324:A332"/>
    <mergeCell ref="A333:A337"/>
    <mergeCell ref="A338:A346"/>
    <mergeCell ref="A347:A357"/>
    <mergeCell ref="A358:A361"/>
    <mergeCell ref="A362:A367"/>
    <mergeCell ref="A368:A376"/>
    <mergeCell ref="A377:A386"/>
    <mergeCell ref="A387:A395"/>
    <mergeCell ref="A396:A402"/>
    <mergeCell ref="A403:A409"/>
    <mergeCell ref="A410:A413"/>
    <mergeCell ref="A414:A416"/>
    <mergeCell ref="A417:A418"/>
    <mergeCell ref="A419:A421"/>
    <mergeCell ref="A422:A424"/>
    <mergeCell ref="A425:A426"/>
    <mergeCell ref="B3:B5"/>
    <mergeCell ref="B6:B13"/>
    <mergeCell ref="B15:B17"/>
    <mergeCell ref="B19:B28"/>
    <mergeCell ref="B30:B34"/>
    <mergeCell ref="B36:B43"/>
    <mergeCell ref="B45:B47"/>
    <mergeCell ref="B49:B50"/>
    <mergeCell ref="B52:B54"/>
    <mergeCell ref="B56:B61"/>
    <mergeCell ref="B63:B68"/>
    <mergeCell ref="B74:B75"/>
    <mergeCell ref="B77:B84"/>
    <mergeCell ref="B86:B92"/>
    <mergeCell ref="B94:B95"/>
    <mergeCell ref="B97:B99"/>
    <mergeCell ref="B101:B105"/>
    <mergeCell ref="B107:B112"/>
    <mergeCell ref="B114:B115"/>
    <mergeCell ref="B119:B125"/>
    <mergeCell ref="B127:B129"/>
    <mergeCell ref="B131:B136"/>
    <mergeCell ref="B138:B146"/>
    <mergeCell ref="B148:B155"/>
    <mergeCell ref="B157:B158"/>
    <mergeCell ref="B160:B164"/>
    <mergeCell ref="B166:B169"/>
    <mergeCell ref="B171:B174"/>
    <mergeCell ref="B176:B182"/>
    <mergeCell ref="B184:B192"/>
    <mergeCell ref="B194:B198"/>
    <mergeCell ref="B200:B203"/>
    <mergeCell ref="B205:B206"/>
    <mergeCell ref="B210:B215"/>
    <mergeCell ref="B217:B218"/>
    <mergeCell ref="B220:B221"/>
    <mergeCell ref="B223:B226"/>
    <mergeCell ref="B230:B231"/>
    <mergeCell ref="B233:B237"/>
    <mergeCell ref="B239:B242"/>
    <mergeCell ref="B244:B247"/>
    <mergeCell ref="B249:B253"/>
    <mergeCell ref="B255:B262"/>
    <mergeCell ref="B264:B267"/>
    <mergeCell ref="B269:B272"/>
    <mergeCell ref="B274:B283"/>
    <mergeCell ref="B285:B290"/>
    <mergeCell ref="B292:B295"/>
    <mergeCell ref="B297:B298"/>
    <mergeCell ref="B300:B305"/>
    <mergeCell ref="B307:B315"/>
    <mergeCell ref="B317:B322"/>
    <mergeCell ref="B324:B331"/>
    <mergeCell ref="B333:B336"/>
    <mergeCell ref="B338:B345"/>
    <mergeCell ref="B347:B356"/>
    <mergeCell ref="B358:B360"/>
    <mergeCell ref="B362:B366"/>
    <mergeCell ref="B368:B375"/>
    <mergeCell ref="B377:B385"/>
    <mergeCell ref="B387:B394"/>
    <mergeCell ref="B396:B401"/>
    <mergeCell ref="B403:B408"/>
    <mergeCell ref="B410:B412"/>
    <mergeCell ref="B414:B415"/>
    <mergeCell ref="B419:B420"/>
    <mergeCell ref="B422:B423"/>
    <mergeCell ref="C4:C5"/>
    <mergeCell ref="D4:D5"/>
    <mergeCell ref="E4:E5"/>
    <mergeCell ref="F4:F5"/>
    <mergeCell ref="G4:G5"/>
  </mergeCells>
  <conditionalFormatting sqref="G403:G408">
    <cfRule type="duplicateValues" dxfId="0" priority="1"/>
  </conditionalFormatting>
  <pageMargins left="0.75" right="0.75" top="1" bottom="1" header="0.5" footer="0.5"/>
  <pageSetup paperSize="9" scale="9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98"/>
  <sheetViews>
    <sheetView tabSelected="1" topLeftCell="A1472" workbookViewId="0">
      <selection activeCell="A1158" sqref="A1158:A1203"/>
    </sheetView>
  </sheetViews>
  <sheetFormatPr defaultColWidth="9" defaultRowHeight="14.25" outlineLevelCol="6"/>
  <cols>
    <col min="1" max="1" width="6.5" style="5" customWidth="1"/>
    <col min="2" max="2" width="9.625" style="4" customWidth="1"/>
    <col min="3" max="3" width="20.425" style="5" customWidth="1"/>
    <col min="4" max="4" width="7.625" style="5" customWidth="1"/>
    <col min="5" max="5" width="9" style="5"/>
    <col min="6" max="6" width="16.8" style="5" customWidth="1"/>
    <col min="7" max="7" width="17.675" style="5" customWidth="1"/>
    <col min="8" max="16384" width="9" style="3"/>
  </cols>
  <sheetData>
    <row r="1" ht="60" customHeight="1" spans="1:7">
      <c r="A1" s="93" t="s">
        <v>308</v>
      </c>
      <c r="B1" s="94"/>
      <c r="C1" s="95"/>
      <c r="D1" s="95"/>
      <c r="E1" s="96"/>
      <c r="F1" s="97"/>
      <c r="G1" s="97"/>
    </row>
    <row r="2" ht="21" customHeight="1" spans="1:7">
      <c r="A2" s="15" t="s">
        <v>1</v>
      </c>
      <c r="B2" s="13"/>
      <c r="C2" s="98"/>
      <c r="D2" s="98"/>
      <c r="E2" s="99"/>
      <c r="F2" s="100"/>
      <c r="G2" s="100"/>
    </row>
    <row r="3" ht="25" customHeight="1" spans="1:7">
      <c r="A3" s="101" t="s">
        <v>2</v>
      </c>
      <c r="B3" s="101" t="s">
        <v>3</v>
      </c>
      <c r="C3" s="19" t="s">
        <v>4</v>
      </c>
      <c r="D3" s="19"/>
      <c r="E3" s="102"/>
      <c r="F3" s="19"/>
      <c r="G3" s="19"/>
    </row>
    <row r="4" ht="21" customHeight="1" spans="1:7">
      <c r="A4" s="103"/>
      <c r="B4" s="103"/>
      <c r="C4" s="103" t="s">
        <v>5</v>
      </c>
      <c r="D4" s="103" t="s">
        <v>6</v>
      </c>
      <c r="E4" s="104" t="s">
        <v>7</v>
      </c>
      <c r="F4" s="105" t="s">
        <v>8</v>
      </c>
      <c r="G4" s="106" t="s">
        <v>9</v>
      </c>
    </row>
    <row r="5" ht="5" customHeight="1" spans="1:7">
      <c r="A5" s="103"/>
      <c r="B5" s="103"/>
      <c r="C5" s="103"/>
      <c r="D5" s="103"/>
      <c r="E5" s="104"/>
      <c r="F5" s="105"/>
      <c r="G5" s="106"/>
    </row>
    <row r="6" ht="21" customHeight="1" spans="1:7">
      <c r="A6" s="26">
        <v>1</v>
      </c>
      <c r="B6" s="107" t="s">
        <v>309</v>
      </c>
      <c r="C6" s="27" t="s">
        <v>310</v>
      </c>
      <c r="D6" s="27" t="s">
        <v>12</v>
      </c>
      <c r="E6" s="108">
        <v>4</v>
      </c>
      <c r="F6" s="109">
        <v>20</v>
      </c>
      <c r="G6" s="109">
        <f t="shared" ref="G6:G50" si="0">E6*F6</f>
        <v>80</v>
      </c>
    </row>
    <row r="7" ht="21" customHeight="1" spans="1:7">
      <c r="A7" s="26"/>
      <c r="B7" s="110"/>
      <c r="C7" s="27" t="s">
        <v>161</v>
      </c>
      <c r="D7" s="27" t="s">
        <v>12</v>
      </c>
      <c r="E7" s="108">
        <v>2</v>
      </c>
      <c r="F7" s="109">
        <v>90</v>
      </c>
      <c r="G7" s="109">
        <f t="shared" si="0"/>
        <v>180</v>
      </c>
    </row>
    <row r="8" ht="21" customHeight="1" spans="1:7">
      <c r="A8" s="26"/>
      <c r="B8" s="110"/>
      <c r="C8" s="27" t="s">
        <v>68</v>
      </c>
      <c r="D8" s="27" t="s">
        <v>12</v>
      </c>
      <c r="E8" s="108">
        <v>1</v>
      </c>
      <c r="F8" s="109">
        <v>200</v>
      </c>
      <c r="G8" s="109">
        <f t="shared" si="0"/>
        <v>200</v>
      </c>
    </row>
    <row r="9" ht="21" customHeight="1" spans="1:7">
      <c r="A9" s="26"/>
      <c r="B9" s="110"/>
      <c r="C9" s="27" t="s">
        <v>85</v>
      </c>
      <c r="D9" s="27" t="s">
        <v>17</v>
      </c>
      <c r="E9" s="108">
        <v>2</v>
      </c>
      <c r="F9" s="109">
        <v>4000</v>
      </c>
      <c r="G9" s="109">
        <f t="shared" si="0"/>
        <v>8000</v>
      </c>
    </row>
    <row r="10" ht="21" customHeight="1" spans="1:7">
      <c r="A10" s="26"/>
      <c r="B10" s="110"/>
      <c r="C10" s="27" t="s">
        <v>311</v>
      </c>
      <c r="D10" s="27" t="s">
        <v>12</v>
      </c>
      <c r="E10" s="108">
        <v>1</v>
      </c>
      <c r="F10" s="109">
        <v>20</v>
      </c>
      <c r="G10" s="109">
        <f t="shared" si="0"/>
        <v>20</v>
      </c>
    </row>
    <row r="11" ht="21" customHeight="1" spans="1:7">
      <c r="A11" s="26"/>
      <c r="B11" s="110"/>
      <c r="C11" s="27" t="s">
        <v>312</v>
      </c>
      <c r="D11" s="27" t="s">
        <v>12</v>
      </c>
      <c r="E11" s="108">
        <v>2</v>
      </c>
      <c r="F11" s="109">
        <v>100</v>
      </c>
      <c r="G11" s="109">
        <f t="shared" si="0"/>
        <v>200</v>
      </c>
    </row>
    <row r="12" ht="21" customHeight="1" spans="1:7">
      <c r="A12" s="26"/>
      <c r="B12" s="110"/>
      <c r="C12" s="27" t="s">
        <v>313</v>
      </c>
      <c r="D12" s="27" t="s">
        <v>12</v>
      </c>
      <c r="E12" s="108">
        <v>8</v>
      </c>
      <c r="F12" s="109">
        <v>5</v>
      </c>
      <c r="G12" s="109">
        <f t="shared" si="0"/>
        <v>40</v>
      </c>
    </row>
    <row r="13" ht="21" customHeight="1" spans="1:7">
      <c r="A13" s="26"/>
      <c r="B13" s="110"/>
      <c r="C13" s="27" t="s">
        <v>93</v>
      </c>
      <c r="D13" s="27" t="s">
        <v>12</v>
      </c>
      <c r="E13" s="108">
        <v>10</v>
      </c>
      <c r="F13" s="109">
        <v>90</v>
      </c>
      <c r="G13" s="109">
        <f t="shared" si="0"/>
        <v>900</v>
      </c>
    </row>
    <row r="14" ht="21" customHeight="1" spans="1:7">
      <c r="A14" s="26"/>
      <c r="B14" s="110"/>
      <c r="C14" s="27" t="s">
        <v>92</v>
      </c>
      <c r="D14" s="27" t="s">
        <v>12</v>
      </c>
      <c r="E14" s="108">
        <v>8</v>
      </c>
      <c r="F14" s="109">
        <v>220</v>
      </c>
      <c r="G14" s="109">
        <f t="shared" si="0"/>
        <v>1760</v>
      </c>
    </row>
    <row r="15" ht="21" customHeight="1" spans="1:7">
      <c r="A15" s="26"/>
      <c r="B15" s="110"/>
      <c r="C15" s="27" t="s">
        <v>314</v>
      </c>
      <c r="D15" s="27" t="s">
        <v>12</v>
      </c>
      <c r="E15" s="111">
        <v>4</v>
      </c>
      <c r="F15" s="112">
        <v>20</v>
      </c>
      <c r="G15" s="109">
        <f t="shared" si="0"/>
        <v>80</v>
      </c>
    </row>
    <row r="16" ht="21" customHeight="1" spans="1:7">
      <c r="A16" s="26"/>
      <c r="B16" s="110"/>
      <c r="C16" s="27" t="s">
        <v>33</v>
      </c>
      <c r="D16" s="27" t="s">
        <v>12</v>
      </c>
      <c r="E16" s="111">
        <v>4</v>
      </c>
      <c r="F16" s="112">
        <v>220</v>
      </c>
      <c r="G16" s="109">
        <f t="shared" si="0"/>
        <v>880</v>
      </c>
    </row>
    <row r="17" ht="21" customHeight="1" spans="1:7">
      <c r="A17" s="26"/>
      <c r="B17" s="110"/>
      <c r="C17" s="27" t="s">
        <v>87</v>
      </c>
      <c r="D17" s="27" t="s">
        <v>12</v>
      </c>
      <c r="E17" s="111">
        <v>2</v>
      </c>
      <c r="F17" s="112">
        <v>120</v>
      </c>
      <c r="G17" s="109">
        <f t="shared" si="0"/>
        <v>240</v>
      </c>
    </row>
    <row r="18" ht="21" customHeight="1" spans="1:7">
      <c r="A18" s="26"/>
      <c r="B18" s="110"/>
      <c r="C18" s="27" t="s">
        <v>315</v>
      </c>
      <c r="D18" s="27" t="s">
        <v>12</v>
      </c>
      <c r="E18" s="111">
        <v>7</v>
      </c>
      <c r="F18" s="112">
        <v>20</v>
      </c>
      <c r="G18" s="109">
        <f t="shared" si="0"/>
        <v>140</v>
      </c>
    </row>
    <row r="19" ht="21" customHeight="1" spans="1:7">
      <c r="A19" s="26"/>
      <c r="B19" s="110"/>
      <c r="C19" s="27" t="s">
        <v>316</v>
      </c>
      <c r="D19" s="27" t="s">
        <v>12</v>
      </c>
      <c r="E19" s="111">
        <v>2</v>
      </c>
      <c r="F19" s="112">
        <v>20</v>
      </c>
      <c r="G19" s="109">
        <f t="shared" si="0"/>
        <v>40</v>
      </c>
    </row>
    <row r="20" ht="21" customHeight="1" spans="1:7">
      <c r="A20" s="26"/>
      <c r="B20" s="110"/>
      <c r="C20" s="27" t="s">
        <v>317</v>
      </c>
      <c r="D20" s="27" t="s">
        <v>12</v>
      </c>
      <c r="E20" s="111">
        <v>3</v>
      </c>
      <c r="F20" s="112">
        <v>200</v>
      </c>
      <c r="G20" s="109">
        <f t="shared" si="0"/>
        <v>600</v>
      </c>
    </row>
    <row r="21" ht="21" customHeight="1" spans="1:7">
      <c r="A21" s="26"/>
      <c r="B21" s="110"/>
      <c r="C21" s="27" t="s">
        <v>318</v>
      </c>
      <c r="D21" s="27" t="s">
        <v>12</v>
      </c>
      <c r="E21" s="111">
        <v>1</v>
      </c>
      <c r="F21" s="112">
        <v>120</v>
      </c>
      <c r="G21" s="109">
        <f t="shared" si="0"/>
        <v>120</v>
      </c>
    </row>
    <row r="22" ht="21" customHeight="1" spans="1:7">
      <c r="A22" s="26"/>
      <c r="B22" s="110"/>
      <c r="C22" s="27" t="s">
        <v>319</v>
      </c>
      <c r="D22" s="27" t="s">
        <v>12</v>
      </c>
      <c r="E22" s="111">
        <v>1</v>
      </c>
      <c r="F22" s="112">
        <v>600</v>
      </c>
      <c r="G22" s="109">
        <f t="shared" si="0"/>
        <v>600</v>
      </c>
    </row>
    <row r="23" ht="21" customHeight="1" spans="1:7">
      <c r="A23" s="26"/>
      <c r="B23" s="110"/>
      <c r="C23" s="27" t="s">
        <v>32</v>
      </c>
      <c r="D23" s="27" t="s">
        <v>12</v>
      </c>
      <c r="E23" s="111">
        <v>2</v>
      </c>
      <c r="F23" s="112">
        <v>220</v>
      </c>
      <c r="G23" s="109">
        <f t="shared" si="0"/>
        <v>440</v>
      </c>
    </row>
    <row r="24" ht="21" customHeight="1" spans="1:7">
      <c r="A24" s="26"/>
      <c r="B24" s="110"/>
      <c r="C24" s="32" t="s">
        <v>76</v>
      </c>
      <c r="D24" s="113" t="s">
        <v>77</v>
      </c>
      <c r="E24" s="32">
        <v>4.33</v>
      </c>
      <c r="F24" s="112">
        <v>65</v>
      </c>
      <c r="G24" s="109">
        <f t="shared" si="0"/>
        <v>281.45</v>
      </c>
    </row>
    <row r="25" ht="21" customHeight="1" spans="1:7">
      <c r="A25" s="26"/>
      <c r="B25" s="110"/>
      <c r="C25" s="32"/>
      <c r="D25" s="113" t="s">
        <v>77</v>
      </c>
      <c r="E25" s="32">
        <v>10.36</v>
      </c>
      <c r="F25" s="112">
        <v>65</v>
      </c>
      <c r="G25" s="109">
        <f t="shared" si="0"/>
        <v>673.4</v>
      </c>
    </row>
    <row r="26" ht="21" customHeight="1" spans="1:7">
      <c r="A26" s="26"/>
      <c r="B26" s="110"/>
      <c r="C26" s="32"/>
      <c r="D26" s="113" t="s">
        <v>77</v>
      </c>
      <c r="E26" s="32">
        <v>2.01</v>
      </c>
      <c r="F26" s="112">
        <v>65</v>
      </c>
      <c r="G26" s="109">
        <f t="shared" si="0"/>
        <v>130.65</v>
      </c>
    </row>
    <row r="27" ht="21" customHeight="1" spans="1:7">
      <c r="A27" s="26"/>
      <c r="B27" s="110"/>
      <c r="C27" s="32"/>
      <c r="D27" s="113" t="s">
        <v>77</v>
      </c>
      <c r="E27" s="32">
        <v>84.15</v>
      </c>
      <c r="F27" s="112">
        <v>65</v>
      </c>
      <c r="G27" s="109">
        <f t="shared" si="0"/>
        <v>5469.75</v>
      </c>
    </row>
    <row r="28" ht="21" customHeight="1" spans="1:7">
      <c r="A28" s="26"/>
      <c r="B28" s="110"/>
      <c r="C28" s="32"/>
      <c r="D28" s="113" t="s">
        <v>77</v>
      </c>
      <c r="E28" s="32">
        <v>12.6</v>
      </c>
      <c r="F28" s="112">
        <v>65</v>
      </c>
      <c r="G28" s="109">
        <f t="shared" si="0"/>
        <v>819</v>
      </c>
    </row>
    <row r="29" ht="21" customHeight="1" spans="1:7">
      <c r="A29" s="26"/>
      <c r="B29" s="110"/>
      <c r="C29" s="32" t="s">
        <v>95</v>
      </c>
      <c r="D29" s="113" t="s">
        <v>14</v>
      </c>
      <c r="E29" s="32">
        <v>6.41</v>
      </c>
      <c r="F29" s="112">
        <v>80</v>
      </c>
      <c r="G29" s="109">
        <f t="shared" si="0"/>
        <v>512.8</v>
      </c>
    </row>
    <row r="30" ht="21" customHeight="1" spans="1:7">
      <c r="A30" s="26"/>
      <c r="B30" s="110"/>
      <c r="C30" s="32" t="s">
        <v>140</v>
      </c>
      <c r="D30" s="113" t="s">
        <v>14</v>
      </c>
      <c r="E30" s="32">
        <v>0.69</v>
      </c>
      <c r="F30" s="112">
        <v>180</v>
      </c>
      <c r="G30" s="109">
        <f t="shared" si="0"/>
        <v>124.2</v>
      </c>
    </row>
    <row r="31" ht="21" customHeight="1" spans="1:7">
      <c r="A31" s="26"/>
      <c r="B31" s="110"/>
      <c r="C31" s="32"/>
      <c r="D31" s="113" t="s">
        <v>14</v>
      </c>
      <c r="E31" s="32">
        <v>18.3</v>
      </c>
      <c r="F31" s="112">
        <v>180</v>
      </c>
      <c r="G31" s="109">
        <f t="shared" si="0"/>
        <v>3294</v>
      </c>
    </row>
    <row r="32" ht="21" customHeight="1" spans="1:7">
      <c r="A32" s="26"/>
      <c r="B32" s="110"/>
      <c r="C32" s="32" t="s">
        <v>141</v>
      </c>
      <c r="D32" s="113" t="s">
        <v>77</v>
      </c>
      <c r="E32" s="32">
        <v>12.56</v>
      </c>
      <c r="F32" s="112">
        <v>100</v>
      </c>
      <c r="G32" s="109">
        <f t="shared" si="0"/>
        <v>1256</v>
      </c>
    </row>
    <row r="33" ht="21" customHeight="1" spans="1:7">
      <c r="A33" s="26"/>
      <c r="B33" s="110"/>
      <c r="C33" s="32"/>
      <c r="D33" s="113" t="s">
        <v>77</v>
      </c>
      <c r="E33" s="32">
        <v>5.4</v>
      </c>
      <c r="F33" s="112">
        <v>100</v>
      </c>
      <c r="G33" s="109">
        <f t="shared" si="0"/>
        <v>540</v>
      </c>
    </row>
    <row r="34" ht="21" customHeight="1" spans="1:7">
      <c r="A34" s="26"/>
      <c r="B34" s="110"/>
      <c r="C34" s="32" t="s">
        <v>96</v>
      </c>
      <c r="D34" s="113" t="s">
        <v>77</v>
      </c>
      <c r="E34" s="32">
        <v>3.68</v>
      </c>
      <c r="F34" s="112">
        <v>65</v>
      </c>
      <c r="G34" s="109">
        <f t="shared" si="0"/>
        <v>239.2</v>
      </c>
    </row>
    <row r="35" ht="21" customHeight="1" spans="1:7">
      <c r="A35" s="26"/>
      <c r="B35" s="110"/>
      <c r="C35" s="34" t="s">
        <v>142</v>
      </c>
      <c r="D35" s="113" t="s">
        <v>14</v>
      </c>
      <c r="E35" s="32">
        <v>0.2</v>
      </c>
      <c r="F35" s="112">
        <v>340</v>
      </c>
      <c r="G35" s="109">
        <f t="shared" si="0"/>
        <v>68</v>
      </c>
    </row>
    <row r="36" ht="21" customHeight="1" spans="1:7">
      <c r="A36" s="26"/>
      <c r="B36" s="110"/>
      <c r="C36" s="49"/>
      <c r="D36" s="113" t="s">
        <v>14</v>
      </c>
      <c r="E36" s="32">
        <v>0.24</v>
      </c>
      <c r="F36" s="112">
        <v>340</v>
      </c>
      <c r="G36" s="109">
        <f t="shared" si="0"/>
        <v>81.6</v>
      </c>
    </row>
    <row r="37" ht="21" customHeight="1" spans="1:7">
      <c r="A37" s="26"/>
      <c r="B37" s="110"/>
      <c r="C37" s="49"/>
      <c r="D37" s="113" t="s">
        <v>14</v>
      </c>
      <c r="E37" s="32">
        <v>0.28</v>
      </c>
      <c r="F37" s="112">
        <v>340</v>
      </c>
      <c r="G37" s="109">
        <f t="shared" si="0"/>
        <v>95.2</v>
      </c>
    </row>
    <row r="38" ht="21" customHeight="1" spans="1:7">
      <c r="A38" s="26"/>
      <c r="B38" s="110"/>
      <c r="C38" s="35"/>
      <c r="D38" s="113" t="s">
        <v>14</v>
      </c>
      <c r="E38" s="32">
        <v>0.48</v>
      </c>
      <c r="F38" s="112">
        <v>340</v>
      </c>
      <c r="G38" s="109">
        <f t="shared" si="0"/>
        <v>163.2</v>
      </c>
    </row>
    <row r="39" ht="21" customHeight="1" spans="1:7">
      <c r="A39" s="26"/>
      <c r="B39" s="110"/>
      <c r="C39" s="32" t="s">
        <v>320</v>
      </c>
      <c r="D39" s="113" t="s">
        <v>14</v>
      </c>
      <c r="E39" s="32">
        <v>1.51</v>
      </c>
      <c r="F39" s="112">
        <v>340</v>
      </c>
      <c r="G39" s="109">
        <f t="shared" si="0"/>
        <v>513.4</v>
      </c>
    </row>
    <row r="40" ht="21" customHeight="1" spans="1:7">
      <c r="A40" s="26"/>
      <c r="B40" s="110"/>
      <c r="C40" s="32" t="s">
        <v>321</v>
      </c>
      <c r="D40" s="113" t="s">
        <v>77</v>
      </c>
      <c r="E40" s="32">
        <v>51.14</v>
      </c>
      <c r="F40" s="112">
        <v>120</v>
      </c>
      <c r="G40" s="109">
        <f t="shared" si="0"/>
        <v>6136.8</v>
      </c>
    </row>
    <row r="41" ht="21" customHeight="1" spans="1:7">
      <c r="A41" s="26"/>
      <c r="B41" s="110"/>
      <c r="C41" s="32"/>
      <c r="D41" s="113" t="s">
        <v>77</v>
      </c>
      <c r="E41" s="32">
        <v>17.4</v>
      </c>
      <c r="F41" s="112">
        <v>120</v>
      </c>
      <c r="G41" s="109">
        <f t="shared" si="0"/>
        <v>2088</v>
      </c>
    </row>
    <row r="42" ht="21" customHeight="1" spans="1:7">
      <c r="A42" s="26"/>
      <c r="B42" s="110"/>
      <c r="C42" s="32" t="s">
        <v>322</v>
      </c>
      <c r="D42" s="113" t="s">
        <v>77</v>
      </c>
      <c r="E42" s="32">
        <v>20.61</v>
      </c>
      <c r="F42" s="112">
        <v>120</v>
      </c>
      <c r="G42" s="109">
        <f t="shared" si="0"/>
        <v>2473.2</v>
      </c>
    </row>
    <row r="43" ht="21" customHeight="1" spans="1:7">
      <c r="A43" s="26"/>
      <c r="B43" s="110"/>
      <c r="C43" s="32"/>
      <c r="D43" s="113" t="s">
        <v>77</v>
      </c>
      <c r="E43" s="32">
        <v>15.26</v>
      </c>
      <c r="F43" s="112">
        <v>120</v>
      </c>
      <c r="G43" s="109">
        <f t="shared" si="0"/>
        <v>1831.2</v>
      </c>
    </row>
    <row r="44" ht="21" customHeight="1" spans="1:7">
      <c r="A44" s="26"/>
      <c r="B44" s="110"/>
      <c r="C44" s="32" t="s">
        <v>162</v>
      </c>
      <c r="D44" s="113" t="s">
        <v>38</v>
      </c>
      <c r="E44" s="114">
        <v>1</v>
      </c>
      <c r="F44" s="112">
        <v>2000</v>
      </c>
      <c r="G44" s="109">
        <f t="shared" si="0"/>
        <v>2000</v>
      </c>
    </row>
    <row r="45" ht="34" customHeight="1" spans="1:7">
      <c r="A45" s="26"/>
      <c r="B45" s="110"/>
      <c r="C45" s="46" t="s">
        <v>323</v>
      </c>
      <c r="D45" s="113" t="s">
        <v>98</v>
      </c>
      <c r="E45" s="114">
        <v>1</v>
      </c>
      <c r="F45" s="112">
        <v>400</v>
      </c>
      <c r="G45" s="109">
        <f t="shared" si="0"/>
        <v>400</v>
      </c>
    </row>
    <row r="46" ht="21" customHeight="1" spans="1:7">
      <c r="A46" s="26"/>
      <c r="B46" s="110"/>
      <c r="C46" s="32" t="s">
        <v>99</v>
      </c>
      <c r="D46" s="113" t="s">
        <v>14</v>
      </c>
      <c r="E46" s="32">
        <v>16.65</v>
      </c>
      <c r="F46" s="112">
        <v>70</v>
      </c>
      <c r="G46" s="109">
        <f t="shared" si="0"/>
        <v>1165.5</v>
      </c>
    </row>
    <row r="47" ht="21" customHeight="1" spans="1:7">
      <c r="A47" s="26"/>
      <c r="B47" s="110"/>
      <c r="C47" s="32" t="s">
        <v>99</v>
      </c>
      <c r="D47" s="113" t="s">
        <v>14</v>
      </c>
      <c r="E47" s="32">
        <v>4.05</v>
      </c>
      <c r="F47" s="112">
        <v>70</v>
      </c>
      <c r="G47" s="109">
        <f t="shared" si="0"/>
        <v>283.5</v>
      </c>
    </row>
    <row r="48" ht="21" customHeight="1" spans="1:7">
      <c r="A48" s="26"/>
      <c r="B48" s="110"/>
      <c r="C48" s="32" t="s">
        <v>146</v>
      </c>
      <c r="D48" s="113" t="s">
        <v>77</v>
      </c>
      <c r="E48" s="32">
        <v>263.67</v>
      </c>
      <c r="F48" s="112">
        <v>820</v>
      </c>
      <c r="G48" s="109">
        <f t="shared" si="0"/>
        <v>216209.4</v>
      </c>
    </row>
    <row r="49" ht="21" customHeight="1" spans="1:7">
      <c r="A49" s="26"/>
      <c r="B49" s="110"/>
      <c r="C49" s="32" t="s">
        <v>79</v>
      </c>
      <c r="D49" s="113" t="s">
        <v>77</v>
      </c>
      <c r="E49" s="32">
        <v>167.37</v>
      </c>
      <c r="F49" s="112">
        <v>560</v>
      </c>
      <c r="G49" s="109">
        <f t="shared" si="0"/>
        <v>93727.2</v>
      </c>
    </row>
    <row r="50" ht="21" customHeight="1" spans="1:7">
      <c r="A50" s="26"/>
      <c r="B50" s="115"/>
      <c r="C50" s="32" t="s">
        <v>324</v>
      </c>
      <c r="D50" s="113" t="s">
        <v>77</v>
      </c>
      <c r="E50" s="32">
        <v>20.03</v>
      </c>
      <c r="F50" s="112">
        <v>160</v>
      </c>
      <c r="G50" s="109">
        <f t="shared" si="0"/>
        <v>3204.8</v>
      </c>
    </row>
    <row r="51" ht="21" customHeight="1" spans="1:7">
      <c r="A51" s="116"/>
      <c r="B51" s="26" t="s">
        <v>23</v>
      </c>
      <c r="C51" s="36"/>
      <c r="D51" s="36"/>
      <c r="E51" s="117"/>
      <c r="F51" s="118"/>
      <c r="G51" s="119">
        <f>SUM(G6:G50)</f>
        <v>358301.45</v>
      </c>
    </row>
    <row r="52" ht="19" customHeight="1" spans="1:7">
      <c r="A52" s="26">
        <v>2</v>
      </c>
      <c r="B52" s="26" t="s">
        <v>325</v>
      </c>
      <c r="C52" s="27" t="s">
        <v>91</v>
      </c>
      <c r="D52" s="27" t="s">
        <v>71</v>
      </c>
      <c r="E52" s="111">
        <v>5</v>
      </c>
      <c r="F52" s="112">
        <v>160</v>
      </c>
      <c r="G52" s="109">
        <v>800</v>
      </c>
    </row>
    <row r="53" ht="19" customHeight="1" spans="1:7">
      <c r="A53" s="26"/>
      <c r="B53" s="26"/>
      <c r="C53" s="27" t="s">
        <v>42</v>
      </c>
      <c r="D53" s="120" t="s">
        <v>12</v>
      </c>
      <c r="E53" s="108">
        <v>17</v>
      </c>
      <c r="F53" s="109">
        <v>10</v>
      </c>
      <c r="G53" s="109">
        <v>170</v>
      </c>
    </row>
    <row r="54" ht="19" customHeight="1" spans="1:7">
      <c r="A54" s="26"/>
      <c r="B54" s="26"/>
      <c r="C54" s="27" t="s">
        <v>41</v>
      </c>
      <c r="D54" s="120" t="s">
        <v>12</v>
      </c>
      <c r="E54" s="108">
        <v>2</v>
      </c>
      <c r="F54" s="109">
        <v>50</v>
      </c>
      <c r="G54" s="109">
        <v>100</v>
      </c>
    </row>
    <row r="55" ht="19" customHeight="1" spans="1:7">
      <c r="A55" s="26"/>
      <c r="B55" s="26"/>
      <c r="C55" s="27" t="s">
        <v>326</v>
      </c>
      <c r="D55" s="120" t="s">
        <v>12</v>
      </c>
      <c r="E55" s="108">
        <v>1</v>
      </c>
      <c r="F55" s="109">
        <v>600</v>
      </c>
      <c r="G55" s="109">
        <v>600</v>
      </c>
    </row>
    <row r="56" ht="19" customHeight="1" spans="1:7">
      <c r="A56" s="26"/>
      <c r="B56" s="26"/>
      <c r="C56" s="120" t="s">
        <v>92</v>
      </c>
      <c r="D56" s="120" t="s">
        <v>12</v>
      </c>
      <c r="E56" s="108">
        <v>3</v>
      </c>
      <c r="F56" s="109">
        <v>220</v>
      </c>
      <c r="G56" s="109">
        <v>660</v>
      </c>
    </row>
    <row r="57" ht="19" customHeight="1" spans="1:7">
      <c r="A57" s="26"/>
      <c r="B57" s="26"/>
      <c r="C57" s="27" t="s">
        <v>93</v>
      </c>
      <c r="D57" s="120" t="s">
        <v>12</v>
      </c>
      <c r="E57" s="121">
        <v>5</v>
      </c>
      <c r="F57" s="27">
        <v>90</v>
      </c>
      <c r="G57" s="109">
        <v>450</v>
      </c>
    </row>
    <row r="58" ht="19" customHeight="1" spans="1:7">
      <c r="A58" s="26"/>
      <c r="B58" s="26"/>
      <c r="C58" s="27" t="s">
        <v>327</v>
      </c>
      <c r="D58" s="120" t="s">
        <v>12</v>
      </c>
      <c r="E58" s="121">
        <v>5</v>
      </c>
      <c r="F58" s="27">
        <v>20</v>
      </c>
      <c r="G58" s="109">
        <v>100</v>
      </c>
    </row>
    <row r="59" ht="19" customHeight="1" spans="1:7">
      <c r="A59" s="26"/>
      <c r="B59" s="26"/>
      <c r="C59" s="27" t="s">
        <v>328</v>
      </c>
      <c r="D59" s="120" t="s">
        <v>12</v>
      </c>
      <c r="E59" s="121">
        <v>2</v>
      </c>
      <c r="F59" s="27">
        <v>20</v>
      </c>
      <c r="G59" s="109">
        <v>40</v>
      </c>
    </row>
    <row r="60" ht="19" customHeight="1" spans="1:7">
      <c r="A60" s="26"/>
      <c r="B60" s="26"/>
      <c r="C60" s="27" t="s">
        <v>85</v>
      </c>
      <c r="D60" s="27" t="s">
        <v>17</v>
      </c>
      <c r="E60" s="121">
        <v>1</v>
      </c>
      <c r="F60" s="27">
        <v>4000</v>
      </c>
      <c r="G60" s="109">
        <v>4000</v>
      </c>
    </row>
    <row r="61" ht="19" customHeight="1" spans="1:7">
      <c r="A61" s="26"/>
      <c r="B61" s="26"/>
      <c r="C61" s="27" t="s">
        <v>16</v>
      </c>
      <c r="D61" s="27" t="s">
        <v>17</v>
      </c>
      <c r="E61" s="121">
        <v>3</v>
      </c>
      <c r="F61" s="27">
        <v>3000</v>
      </c>
      <c r="G61" s="109">
        <v>9000</v>
      </c>
    </row>
    <row r="62" ht="19" customHeight="1" spans="1:7">
      <c r="A62" s="116"/>
      <c r="B62" s="26" t="s">
        <v>23</v>
      </c>
      <c r="C62" s="36"/>
      <c r="D62" s="36"/>
      <c r="E62" s="122"/>
      <c r="F62" s="36"/>
      <c r="G62" s="119">
        <v>15920</v>
      </c>
    </row>
    <row r="63" ht="19" customHeight="1" spans="1:7">
      <c r="A63" s="26">
        <v>3</v>
      </c>
      <c r="B63" s="26" t="s">
        <v>329</v>
      </c>
      <c r="C63" s="27" t="s">
        <v>85</v>
      </c>
      <c r="D63" s="27" t="s">
        <v>17</v>
      </c>
      <c r="E63" s="121">
        <v>1</v>
      </c>
      <c r="F63" s="27">
        <v>4000</v>
      </c>
      <c r="G63" s="109">
        <v>4000</v>
      </c>
    </row>
    <row r="64" ht="19" customHeight="1" spans="1:7">
      <c r="A64" s="116"/>
      <c r="B64" s="26" t="s">
        <v>23</v>
      </c>
      <c r="C64" s="36"/>
      <c r="D64" s="36"/>
      <c r="E64" s="122"/>
      <c r="F64" s="36"/>
      <c r="G64" s="119">
        <v>4000</v>
      </c>
    </row>
    <row r="65" ht="21" customHeight="1" spans="1:7">
      <c r="A65" s="26">
        <v>4</v>
      </c>
      <c r="B65" s="40" t="s">
        <v>330</v>
      </c>
      <c r="C65" s="27" t="s">
        <v>85</v>
      </c>
      <c r="D65" s="27" t="s">
        <v>17</v>
      </c>
      <c r="E65" s="121">
        <v>1</v>
      </c>
      <c r="F65" s="27">
        <v>4000</v>
      </c>
      <c r="G65" s="109">
        <f t="shared" ref="G65:G116" si="1">E65*F65</f>
        <v>4000</v>
      </c>
    </row>
    <row r="66" ht="21" customHeight="1" spans="1:7">
      <c r="A66" s="26"/>
      <c r="B66" s="41"/>
      <c r="C66" s="27" t="s">
        <v>331</v>
      </c>
      <c r="D66" s="27" t="s">
        <v>38</v>
      </c>
      <c r="E66" s="121">
        <v>1</v>
      </c>
      <c r="F66" s="27">
        <v>2000</v>
      </c>
      <c r="G66" s="109">
        <f t="shared" si="1"/>
        <v>2000</v>
      </c>
    </row>
    <row r="67" ht="21" customHeight="1" spans="1:7">
      <c r="A67" s="26"/>
      <c r="B67" s="41"/>
      <c r="C67" s="27" t="s">
        <v>33</v>
      </c>
      <c r="D67" s="27" t="s">
        <v>12</v>
      </c>
      <c r="E67" s="121">
        <v>1</v>
      </c>
      <c r="F67" s="27">
        <v>220</v>
      </c>
      <c r="G67" s="109">
        <f t="shared" si="1"/>
        <v>220</v>
      </c>
    </row>
    <row r="68" ht="21" customHeight="1" spans="1:7">
      <c r="A68" s="26"/>
      <c r="B68" s="41"/>
      <c r="C68" s="27" t="s">
        <v>85</v>
      </c>
      <c r="D68" s="27" t="s">
        <v>17</v>
      </c>
      <c r="E68" s="121">
        <v>1</v>
      </c>
      <c r="F68" s="27">
        <v>4000</v>
      </c>
      <c r="G68" s="109">
        <f t="shared" si="1"/>
        <v>4000</v>
      </c>
    </row>
    <row r="69" ht="21" customHeight="1" spans="1:7">
      <c r="A69" s="26"/>
      <c r="B69" s="41"/>
      <c r="C69" s="27" t="s">
        <v>40</v>
      </c>
      <c r="D69" s="27" t="s">
        <v>12</v>
      </c>
      <c r="E69" s="121">
        <v>3</v>
      </c>
      <c r="F69" s="27">
        <v>90</v>
      </c>
      <c r="G69" s="109">
        <f t="shared" si="1"/>
        <v>270</v>
      </c>
    </row>
    <row r="70" ht="21" customHeight="1" spans="1:7">
      <c r="A70" s="26"/>
      <c r="B70" s="41"/>
      <c r="C70" s="27" t="s">
        <v>332</v>
      </c>
      <c r="D70" s="27" t="s">
        <v>12</v>
      </c>
      <c r="E70" s="121">
        <v>1</v>
      </c>
      <c r="F70" s="27">
        <v>180</v>
      </c>
      <c r="G70" s="109">
        <f t="shared" si="1"/>
        <v>180</v>
      </c>
    </row>
    <row r="71" ht="21" customHeight="1" spans="1:7">
      <c r="A71" s="26"/>
      <c r="B71" s="41"/>
      <c r="C71" s="27" t="s">
        <v>15</v>
      </c>
      <c r="D71" s="27" t="s">
        <v>12</v>
      </c>
      <c r="E71" s="121">
        <v>3</v>
      </c>
      <c r="F71" s="27">
        <v>20</v>
      </c>
      <c r="G71" s="109">
        <f t="shared" si="1"/>
        <v>60</v>
      </c>
    </row>
    <row r="72" ht="21" customHeight="1" spans="1:7">
      <c r="A72" s="26"/>
      <c r="B72" s="41"/>
      <c r="C72" s="27" t="s">
        <v>333</v>
      </c>
      <c r="D72" s="27" t="s">
        <v>71</v>
      </c>
      <c r="E72" s="121">
        <v>10</v>
      </c>
      <c r="F72" s="27">
        <v>160</v>
      </c>
      <c r="G72" s="109">
        <f t="shared" si="1"/>
        <v>1600</v>
      </c>
    </row>
    <row r="73" ht="21" customHeight="1" spans="1:7">
      <c r="A73" s="26"/>
      <c r="B73" s="41"/>
      <c r="C73" s="27" t="s">
        <v>11</v>
      </c>
      <c r="D73" s="27" t="s">
        <v>12</v>
      </c>
      <c r="E73" s="121">
        <v>1</v>
      </c>
      <c r="F73" s="27">
        <v>200</v>
      </c>
      <c r="G73" s="109">
        <f t="shared" si="1"/>
        <v>200</v>
      </c>
    </row>
    <row r="74" ht="21" customHeight="1" spans="1:7">
      <c r="A74" s="26"/>
      <c r="B74" s="41"/>
      <c r="C74" s="27" t="s">
        <v>334</v>
      </c>
      <c r="D74" s="27" t="s">
        <v>12</v>
      </c>
      <c r="E74" s="121">
        <v>1</v>
      </c>
      <c r="F74" s="27">
        <v>90</v>
      </c>
      <c r="G74" s="109">
        <f t="shared" si="1"/>
        <v>90</v>
      </c>
    </row>
    <row r="75" ht="21" customHeight="1" spans="1:7">
      <c r="A75" s="26"/>
      <c r="B75" s="41"/>
      <c r="C75" s="27" t="s">
        <v>311</v>
      </c>
      <c r="D75" s="27" t="s">
        <v>12</v>
      </c>
      <c r="E75" s="121">
        <v>3</v>
      </c>
      <c r="F75" s="27">
        <v>20</v>
      </c>
      <c r="G75" s="109">
        <f t="shared" si="1"/>
        <v>60</v>
      </c>
    </row>
    <row r="76" ht="21" customHeight="1" spans="1:7">
      <c r="A76" s="26"/>
      <c r="B76" s="41"/>
      <c r="C76" s="27" t="s">
        <v>319</v>
      </c>
      <c r="D76" s="27" t="s">
        <v>12</v>
      </c>
      <c r="E76" s="121">
        <v>1</v>
      </c>
      <c r="F76" s="27">
        <v>600</v>
      </c>
      <c r="G76" s="109">
        <f t="shared" si="1"/>
        <v>600</v>
      </c>
    </row>
    <row r="77" ht="21" customHeight="1" spans="1:7">
      <c r="A77" s="26"/>
      <c r="B77" s="41"/>
      <c r="C77" s="27" t="s">
        <v>335</v>
      </c>
      <c r="D77" s="27" t="s">
        <v>12</v>
      </c>
      <c r="E77" s="121">
        <v>5</v>
      </c>
      <c r="F77" s="27">
        <v>50</v>
      </c>
      <c r="G77" s="109">
        <f t="shared" si="1"/>
        <v>250</v>
      </c>
    </row>
    <row r="78" ht="21" customHeight="1" spans="1:7">
      <c r="A78" s="26"/>
      <c r="B78" s="41"/>
      <c r="C78" s="27" t="s">
        <v>336</v>
      </c>
      <c r="D78" s="27" t="s">
        <v>12</v>
      </c>
      <c r="E78" s="121">
        <v>3</v>
      </c>
      <c r="F78" s="27">
        <v>10</v>
      </c>
      <c r="G78" s="109">
        <f t="shared" si="1"/>
        <v>30</v>
      </c>
    </row>
    <row r="79" ht="21" customHeight="1" spans="1:7">
      <c r="A79" s="26"/>
      <c r="B79" s="41"/>
      <c r="C79" s="27" t="s">
        <v>337</v>
      </c>
      <c r="D79" s="27" t="s">
        <v>12</v>
      </c>
      <c r="E79" s="121">
        <v>2</v>
      </c>
      <c r="F79" s="27">
        <v>50</v>
      </c>
      <c r="G79" s="109">
        <f t="shared" si="1"/>
        <v>100</v>
      </c>
    </row>
    <row r="80" ht="21" customHeight="1" spans="1:7">
      <c r="A80" s="26"/>
      <c r="B80" s="41"/>
      <c r="C80" s="27" t="s">
        <v>41</v>
      </c>
      <c r="D80" s="27" t="s">
        <v>12</v>
      </c>
      <c r="E80" s="121">
        <v>1</v>
      </c>
      <c r="F80" s="27">
        <v>50</v>
      </c>
      <c r="G80" s="109">
        <f t="shared" si="1"/>
        <v>50</v>
      </c>
    </row>
    <row r="81" ht="21" customHeight="1" spans="1:7">
      <c r="A81" s="26"/>
      <c r="B81" s="41"/>
      <c r="C81" s="27" t="s">
        <v>50</v>
      </c>
      <c r="D81" s="27" t="s">
        <v>12</v>
      </c>
      <c r="E81" s="121">
        <v>1</v>
      </c>
      <c r="F81" s="27">
        <v>220</v>
      </c>
      <c r="G81" s="109">
        <f t="shared" si="1"/>
        <v>220</v>
      </c>
    </row>
    <row r="82" ht="21" customHeight="1" spans="1:7">
      <c r="A82" s="26"/>
      <c r="B82" s="41"/>
      <c r="C82" s="27" t="s">
        <v>310</v>
      </c>
      <c r="D82" s="27" t="s">
        <v>12</v>
      </c>
      <c r="E82" s="121">
        <v>5</v>
      </c>
      <c r="F82" s="27">
        <v>20</v>
      </c>
      <c r="G82" s="109">
        <f t="shared" si="1"/>
        <v>100</v>
      </c>
    </row>
    <row r="83" ht="21" customHeight="1" spans="1:7">
      <c r="A83" s="26"/>
      <c r="B83" s="41"/>
      <c r="C83" s="27" t="s">
        <v>338</v>
      </c>
      <c r="D83" s="27" t="s">
        <v>12</v>
      </c>
      <c r="E83" s="121">
        <v>1</v>
      </c>
      <c r="F83" s="27">
        <v>90</v>
      </c>
      <c r="G83" s="109">
        <f t="shared" si="1"/>
        <v>90</v>
      </c>
    </row>
    <row r="84" ht="21" customHeight="1" spans="1:7">
      <c r="A84" s="26"/>
      <c r="B84" s="41"/>
      <c r="C84" s="27" t="s">
        <v>89</v>
      </c>
      <c r="D84" s="27" t="s">
        <v>12</v>
      </c>
      <c r="E84" s="121">
        <v>1</v>
      </c>
      <c r="F84" s="27">
        <v>200</v>
      </c>
      <c r="G84" s="109">
        <f t="shared" si="1"/>
        <v>200</v>
      </c>
    </row>
    <row r="85" ht="21" customHeight="1" spans="1:7">
      <c r="A85" s="26"/>
      <c r="B85" s="41"/>
      <c r="C85" s="27" t="s">
        <v>315</v>
      </c>
      <c r="D85" s="27" t="s">
        <v>12</v>
      </c>
      <c r="E85" s="121">
        <v>2</v>
      </c>
      <c r="F85" s="27">
        <v>20</v>
      </c>
      <c r="G85" s="109">
        <f t="shared" si="1"/>
        <v>40</v>
      </c>
    </row>
    <row r="86" ht="21" customHeight="1" spans="1:7">
      <c r="A86" s="26"/>
      <c r="B86" s="41"/>
      <c r="C86" s="27" t="s">
        <v>339</v>
      </c>
      <c r="D86" s="27" t="s">
        <v>12</v>
      </c>
      <c r="E86" s="121">
        <v>1</v>
      </c>
      <c r="F86" s="27">
        <v>220</v>
      </c>
      <c r="G86" s="109">
        <f t="shared" si="1"/>
        <v>220</v>
      </c>
    </row>
    <row r="87" ht="21" customHeight="1" spans="1:7">
      <c r="A87" s="26"/>
      <c r="B87" s="41"/>
      <c r="C87" s="27" t="s">
        <v>161</v>
      </c>
      <c r="D87" s="27" t="s">
        <v>12</v>
      </c>
      <c r="E87" s="121">
        <v>3</v>
      </c>
      <c r="F87" s="27">
        <v>90</v>
      </c>
      <c r="G87" s="109">
        <f t="shared" si="1"/>
        <v>270</v>
      </c>
    </row>
    <row r="88" ht="21" customHeight="1" spans="1:7">
      <c r="A88" s="26"/>
      <c r="B88" s="41"/>
      <c r="C88" s="27" t="s">
        <v>149</v>
      </c>
      <c r="D88" s="27" t="s">
        <v>12</v>
      </c>
      <c r="E88" s="121">
        <v>3</v>
      </c>
      <c r="F88" s="27">
        <v>5</v>
      </c>
      <c r="G88" s="109">
        <f t="shared" si="1"/>
        <v>15</v>
      </c>
    </row>
    <row r="89" ht="21" customHeight="1" spans="1:7">
      <c r="A89" s="26"/>
      <c r="B89" s="41"/>
      <c r="C89" s="27" t="s">
        <v>44</v>
      </c>
      <c r="D89" s="27" t="s">
        <v>12</v>
      </c>
      <c r="E89" s="121">
        <v>1</v>
      </c>
      <c r="F89" s="27">
        <v>120</v>
      </c>
      <c r="G89" s="109">
        <f t="shared" si="1"/>
        <v>120</v>
      </c>
    </row>
    <row r="90" ht="21" customHeight="1" spans="1:7">
      <c r="A90" s="26"/>
      <c r="B90" s="41"/>
      <c r="C90" s="27" t="s">
        <v>53</v>
      </c>
      <c r="D90" s="27" t="s">
        <v>12</v>
      </c>
      <c r="E90" s="121">
        <v>2</v>
      </c>
      <c r="F90" s="27">
        <v>20</v>
      </c>
      <c r="G90" s="109">
        <f t="shared" si="1"/>
        <v>40</v>
      </c>
    </row>
    <row r="91" ht="21" customHeight="1" spans="1:7">
      <c r="A91" s="26"/>
      <c r="B91" s="41"/>
      <c r="C91" s="32" t="s">
        <v>76</v>
      </c>
      <c r="D91" s="123" t="s">
        <v>77</v>
      </c>
      <c r="E91" s="124">
        <v>4.32</v>
      </c>
      <c r="F91" s="27">
        <v>65</v>
      </c>
      <c r="G91" s="109">
        <f t="shared" si="1"/>
        <v>280.8</v>
      </c>
    </row>
    <row r="92" ht="21" customHeight="1" spans="1:7">
      <c r="A92" s="26"/>
      <c r="B92" s="41"/>
      <c r="C92" s="32"/>
      <c r="D92" s="123" t="s">
        <v>77</v>
      </c>
      <c r="E92" s="124">
        <v>4.16</v>
      </c>
      <c r="F92" s="27">
        <v>65</v>
      </c>
      <c r="G92" s="109">
        <f t="shared" si="1"/>
        <v>270.4</v>
      </c>
    </row>
    <row r="93" ht="21" customHeight="1" spans="1:7">
      <c r="A93" s="26"/>
      <c r="B93" s="41"/>
      <c r="C93" s="32"/>
      <c r="D93" s="123" t="s">
        <v>77</v>
      </c>
      <c r="E93" s="124">
        <v>19.3664</v>
      </c>
      <c r="F93" s="27">
        <v>65</v>
      </c>
      <c r="G93" s="109">
        <f t="shared" si="1"/>
        <v>1258.816</v>
      </c>
    </row>
    <row r="94" ht="21" customHeight="1" spans="1:7">
      <c r="A94" s="26"/>
      <c r="B94" s="41"/>
      <c r="C94" s="32"/>
      <c r="D94" s="123" t="s">
        <v>77</v>
      </c>
      <c r="E94" s="124">
        <v>26.4</v>
      </c>
      <c r="F94" s="27">
        <v>65</v>
      </c>
      <c r="G94" s="109">
        <f t="shared" si="1"/>
        <v>1716</v>
      </c>
    </row>
    <row r="95" ht="21" customHeight="1" spans="1:7">
      <c r="A95" s="26"/>
      <c r="B95" s="41"/>
      <c r="C95" s="32"/>
      <c r="D95" s="123" t="s">
        <v>77</v>
      </c>
      <c r="E95" s="124">
        <v>63.056</v>
      </c>
      <c r="F95" s="27">
        <v>65</v>
      </c>
      <c r="G95" s="109">
        <f t="shared" si="1"/>
        <v>4098.64</v>
      </c>
    </row>
    <row r="96" ht="21" customHeight="1" spans="1:7">
      <c r="A96" s="26"/>
      <c r="B96" s="41"/>
      <c r="C96" s="32"/>
      <c r="D96" s="123" t="s">
        <v>77</v>
      </c>
      <c r="E96" s="124">
        <v>40.176</v>
      </c>
      <c r="F96" s="27">
        <v>65</v>
      </c>
      <c r="G96" s="109">
        <f t="shared" si="1"/>
        <v>2611.44</v>
      </c>
    </row>
    <row r="97" ht="21" customHeight="1" spans="1:7">
      <c r="A97" s="26"/>
      <c r="B97" s="41"/>
      <c r="C97" s="34" t="s">
        <v>95</v>
      </c>
      <c r="D97" s="123" t="s">
        <v>14</v>
      </c>
      <c r="E97" s="124">
        <v>3.408</v>
      </c>
      <c r="F97" s="27">
        <v>80</v>
      </c>
      <c r="G97" s="109">
        <f t="shared" si="1"/>
        <v>272.64</v>
      </c>
    </row>
    <row r="98" ht="21" customHeight="1" spans="1:7">
      <c r="A98" s="26"/>
      <c r="B98" s="41"/>
      <c r="C98" s="49"/>
      <c r="D98" s="123" t="s">
        <v>14</v>
      </c>
      <c r="E98" s="124">
        <v>1.944</v>
      </c>
      <c r="F98" s="27">
        <v>80</v>
      </c>
      <c r="G98" s="109">
        <f t="shared" si="1"/>
        <v>155.52</v>
      </c>
    </row>
    <row r="99" ht="21" customHeight="1" spans="1:7">
      <c r="A99" s="26"/>
      <c r="B99" s="41"/>
      <c r="C99" s="35"/>
      <c r="D99" s="123" t="s">
        <v>14</v>
      </c>
      <c r="E99" s="124">
        <v>4.88</v>
      </c>
      <c r="F99" s="27">
        <v>80</v>
      </c>
      <c r="G99" s="109">
        <f t="shared" si="1"/>
        <v>390.4</v>
      </c>
    </row>
    <row r="100" ht="21" customHeight="1" spans="1:7">
      <c r="A100" s="26"/>
      <c r="B100" s="41"/>
      <c r="C100" s="32" t="s">
        <v>141</v>
      </c>
      <c r="D100" s="123" t="s">
        <v>77</v>
      </c>
      <c r="E100" s="124">
        <v>14.35</v>
      </c>
      <c r="F100" s="27">
        <v>100</v>
      </c>
      <c r="G100" s="109">
        <f t="shared" si="1"/>
        <v>1435</v>
      </c>
    </row>
    <row r="101" ht="21" customHeight="1" spans="1:7">
      <c r="A101" s="26"/>
      <c r="B101" s="41"/>
      <c r="C101" s="32"/>
      <c r="D101" s="123" t="s">
        <v>77</v>
      </c>
      <c r="E101" s="124">
        <v>5.4</v>
      </c>
      <c r="F101" s="27">
        <v>100</v>
      </c>
      <c r="G101" s="109">
        <f t="shared" si="1"/>
        <v>540</v>
      </c>
    </row>
    <row r="102" ht="21" customHeight="1" spans="1:7">
      <c r="A102" s="26"/>
      <c r="B102" s="41"/>
      <c r="C102" s="32" t="s">
        <v>340</v>
      </c>
      <c r="D102" s="123" t="s">
        <v>14</v>
      </c>
      <c r="E102" s="124">
        <v>0.98525</v>
      </c>
      <c r="F102" s="27">
        <v>85</v>
      </c>
      <c r="G102" s="109">
        <f t="shared" si="1"/>
        <v>83.74625</v>
      </c>
    </row>
    <row r="103" ht="21" customHeight="1" spans="1:7">
      <c r="A103" s="26"/>
      <c r="B103" s="41"/>
      <c r="C103" s="32"/>
      <c r="D103" s="123" t="s">
        <v>14</v>
      </c>
      <c r="E103" s="124">
        <v>1.92</v>
      </c>
      <c r="F103" s="27">
        <v>85</v>
      </c>
      <c r="G103" s="109">
        <f t="shared" si="1"/>
        <v>163.2</v>
      </c>
    </row>
    <row r="104" ht="21" customHeight="1" spans="1:7">
      <c r="A104" s="26"/>
      <c r="B104" s="41"/>
      <c r="C104" s="32" t="s">
        <v>142</v>
      </c>
      <c r="D104" s="123" t="s">
        <v>14</v>
      </c>
      <c r="E104" s="124">
        <v>2.76</v>
      </c>
      <c r="F104" s="27">
        <v>340</v>
      </c>
      <c r="G104" s="109">
        <f t="shared" si="1"/>
        <v>938.4</v>
      </c>
    </row>
    <row r="105" ht="21" customHeight="1" spans="1:7">
      <c r="A105" s="26"/>
      <c r="B105" s="41"/>
      <c r="C105" s="32" t="s">
        <v>321</v>
      </c>
      <c r="D105" s="123" t="s">
        <v>77</v>
      </c>
      <c r="E105" s="124">
        <v>146.69</v>
      </c>
      <c r="F105" s="27">
        <v>120</v>
      </c>
      <c r="G105" s="109">
        <f t="shared" si="1"/>
        <v>17602.8</v>
      </c>
    </row>
    <row r="106" ht="21" customHeight="1" spans="1:7">
      <c r="A106" s="26"/>
      <c r="B106" s="41"/>
      <c r="C106" s="32" t="s">
        <v>320</v>
      </c>
      <c r="D106" s="123" t="s">
        <v>14</v>
      </c>
      <c r="E106" s="124">
        <v>7.96608</v>
      </c>
      <c r="F106" s="27">
        <v>340</v>
      </c>
      <c r="G106" s="109">
        <f t="shared" si="1"/>
        <v>2708.4672</v>
      </c>
    </row>
    <row r="107" ht="21" customHeight="1" spans="1:7">
      <c r="A107" s="26"/>
      <c r="B107" s="41"/>
      <c r="C107" s="32" t="s">
        <v>143</v>
      </c>
      <c r="D107" s="123" t="s">
        <v>14</v>
      </c>
      <c r="E107" s="124">
        <v>8.91</v>
      </c>
      <c r="F107" s="27">
        <v>180</v>
      </c>
      <c r="G107" s="109">
        <f t="shared" si="1"/>
        <v>1603.8</v>
      </c>
    </row>
    <row r="108" ht="21" customHeight="1" spans="1:7">
      <c r="A108" s="26"/>
      <c r="B108" s="41"/>
      <c r="C108" s="32"/>
      <c r="D108" s="123" t="s">
        <v>14</v>
      </c>
      <c r="E108" s="124">
        <v>2.982</v>
      </c>
      <c r="F108" s="27">
        <v>180</v>
      </c>
      <c r="G108" s="109">
        <f t="shared" si="1"/>
        <v>536.76</v>
      </c>
    </row>
    <row r="109" ht="21" customHeight="1" spans="1:7">
      <c r="A109" s="26"/>
      <c r="B109" s="41"/>
      <c r="C109" s="32" t="s">
        <v>154</v>
      </c>
      <c r="D109" s="123" t="s">
        <v>14</v>
      </c>
      <c r="E109" s="124">
        <v>0.24</v>
      </c>
      <c r="F109" s="27">
        <v>120</v>
      </c>
      <c r="G109" s="109">
        <f t="shared" si="1"/>
        <v>28.8</v>
      </c>
    </row>
    <row r="110" ht="21" customHeight="1" spans="1:7">
      <c r="A110" s="26"/>
      <c r="B110" s="41"/>
      <c r="C110" s="32" t="s">
        <v>341</v>
      </c>
      <c r="D110" s="123" t="s">
        <v>14</v>
      </c>
      <c r="E110" s="124">
        <v>1.19</v>
      </c>
      <c r="F110" s="27">
        <v>340</v>
      </c>
      <c r="G110" s="109">
        <f t="shared" si="1"/>
        <v>404.6</v>
      </c>
    </row>
    <row r="111" ht="21" customHeight="1" spans="1:7">
      <c r="A111" s="26"/>
      <c r="B111" s="41"/>
      <c r="C111" s="32" t="s">
        <v>97</v>
      </c>
      <c r="D111" s="123" t="s">
        <v>98</v>
      </c>
      <c r="E111" s="125">
        <v>1</v>
      </c>
      <c r="F111" s="27">
        <v>400</v>
      </c>
      <c r="G111" s="109">
        <f t="shared" si="1"/>
        <v>400</v>
      </c>
    </row>
    <row r="112" ht="21" customHeight="1" spans="1:7">
      <c r="A112" s="26"/>
      <c r="B112" s="41"/>
      <c r="C112" s="32" t="s">
        <v>106</v>
      </c>
      <c r="D112" s="123" t="s">
        <v>38</v>
      </c>
      <c r="E112" s="125">
        <v>1</v>
      </c>
      <c r="F112" s="27">
        <v>4000</v>
      </c>
      <c r="G112" s="109">
        <f t="shared" si="1"/>
        <v>4000</v>
      </c>
    </row>
    <row r="113" ht="21" customHeight="1" spans="1:7">
      <c r="A113" s="26"/>
      <c r="B113" s="41"/>
      <c r="C113" s="32" t="s">
        <v>162</v>
      </c>
      <c r="D113" s="123" t="s">
        <v>38</v>
      </c>
      <c r="E113" s="125">
        <v>1</v>
      </c>
      <c r="F113" s="27">
        <v>2000</v>
      </c>
      <c r="G113" s="109">
        <f t="shared" si="1"/>
        <v>2000</v>
      </c>
    </row>
    <row r="114" ht="21" customHeight="1" spans="1:7">
      <c r="A114" s="26"/>
      <c r="B114" s="41"/>
      <c r="C114" s="32" t="s">
        <v>146</v>
      </c>
      <c r="D114" s="123" t="s">
        <v>77</v>
      </c>
      <c r="E114" s="124">
        <v>223.75</v>
      </c>
      <c r="F114" s="27">
        <v>820</v>
      </c>
      <c r="G114" s="109">
        <f t="shared" si="1"/>
        <v>183475</v>
      </c>
    </row>
    <row r="115" ht="21" customHeight="1" spans="1:7">
      <c r="A115" s="26"/>
      <c r="B115" s="41"/>
      <c r="C115" s="32" t="s">
        <v>79</v>
      </c>
      <c r="D115" s="123" t="s">
        <v>77</v>
      </c>
      <c r="E115" s="124">
        <v>43.18</v>
      </c>
      <c r="F115" s="27">
        <v>560</v>
      </c>
      <c r="G115" s="109">
        <f t="shared" si="1"/>
        <v>24180.8</v>
      </c>
    </row>
    <row r="116" ht="21" customHeight="1" spans="1:7">
      <c r="A116" s="26"/>
      <c r="B116" s="48"/>
      <c r="C116" s="32" t="s">
        <v>324</v>
      </c>
      <c r="D116" s="123" t="s">
        <v>77</v>
      </c>
      <c r="E116" s="124">
        <v>5.03</v>
      </c>
      <c r="F116" s="27">
        <v>160</v>
      </c>
      <c r="G116" s="109">
        <f t="shared" si="1"/>
        <v>804.8</v>
      </c>
    </row>
    <row r="117" ht="21" customHeight="1" spans="1:7">
      <c r="A117" s="116"/>
      <c r="B117" s="26" t="s">
        <v>23</v>
      </c>
      <c r="C117" s="36"/>
      <c r="D117" s="36"/>
      <c r="E117" s="122"/>
      <c r="F117" s="36"/>
      <c r="G117" s="119">
        <f>SUM(G65:G116)</f>
        <v>266985.82945</v>
      </c>
    </row>
    <row r="118" ht="21" customHeight="1" spans="1:7">
      <c r="A118" s="26">
        <v>5</v>
      </c>
      <c r="B118" s="40" t="s">
        <v>342</v>
      </c>
      <c r="C118" s="27" t="s">
        <v>53</v>
      </c>
      <c r="D118" s="27" t="s">
        <v>12</v>
      </c>
      <c r="E118" s="121">
        <v>10</v>
      </c>
      <c r="F118" s="27">
        <v>20</v>
      </c>
      <c r="G118" s="109">
        <f t="shared" ref="G118:G173" si="2">E118*F118</f>
        <v>200</v>
      </c>
    </row>
    <row r="119" ht="21" customHeight="1" spans="1:7">
      <c r="A119" s="26"/>
      <c r="B119" s="41"/>
      <c r="C119" s="27" t="s">
        <v>343</v>
      </c>
      <c r="D119" s="27" t="s">
        <v>12</v>
      </c>
      <c r="E119" s="108">
        <v>4</v>
      </c>
      <c r="F119" s="109">
        <v>10</v>
      </c>
      <c r="G119" s="109">
        <f t="shared" si="2"/>
        <v>40</v>
      </c>
    </row>
    <row r="120" ht="21" customHeight="1" spans="1:7">
      <c r="A120" s="26"/>
      <c r="B120" s="41"/>
      <c r="C120" s="120" t="s">
        <v>344</v>
      </c>
      <c r="D120" s="27" t="s">
        <v>12</v>
      </c>
      <c r="E120" s="108">
        <v>2</v>
      </c>
      <c r="F120" s="109">
        <v>20</v>
      </c>
      <c r="G120" s="109">
        <f t="shared" si="2"/>
        <v>40</v>
      </c>
    </row>
    <row r="121" ht="21" customHeight="1" spans="1:7">
      <c r="A121" s="26"/>
      <c r="B121" s="41"/>
      <c r="C121" s="120" t="s">
        <v>11</v>
      </c>
      <c r="D121" s="27" t="s">
        <v>12</v>
      </c>
      <c r="E121" s="108">
        <v>6</v>
      </c>
      <c r="F121" s="109">
        <v>200</v>
      </c>
      <c r="G121" s="109">
        <f t="shared" si="2"/>
        <v>1200</v>
      </c>
    </row>
    <row r="122" ht="21" customHeight="1" spans="1:7">
      <c r="A122" s="26"/>
      <c r="B122" s="41"/>
      <c r="C122" s="120" t="s">
        <v>18</v>
      </c>
      <c r="D122" s="27" t="s">
        <v>12</v>
      </c>
      <c r="E122" s="108">
        <v>6</v>
      </c>
      <c r="F122" s="109">
        <v>120</v>
      </c>
      <c r="G122" s="109">
        <f t="shared" si="2"/>
        <v>720</v>
      </c>
    </row>
    <row r="123" ht="21" customHeight="1" spans="1:7">
      <c r="A123" s="26"/>
      <c r="B123" s="41"/>
      <c r="C123" s="120" t="s">
        <v>44</v>
      </c>
      <c r="D123" s="27" t="s">
        <v>12</v>
      </c>
      <c r="E123" s="108">
        <v>3</v>
      </c>
      <c r="F123" s="109">
        <v>120</v>
      </c>
      <c r="G123" s="109">
        <f t="shared" si="2"/>
        <v>360</v>
      </c>
    </row>
    <row r="124" ht="21" customHeight="1" spans="1:7">
      <c r="A124" s="26"/>
      <c r="B124" s="41"/>
      <c r="C124" s="120" t="s">
        <v>110</v>
      </c>
      <c r="D124" s="27" t="s">
        <v>12</v>
      </c>
      <c r="E124" s="108">
        <v>1</v>
      </c>
      <c r="F124" s="109">
        <v>220</v>
      </c>
      <c r="G124" s="109">
        <f t="shared" si="2"/>
        <v>220</v>
      </c>
    </row>
    <row r="125" ht="21" customHeight="1" spans="1:7">
      <c r="A125" s="26"/>
      <c r="B125" s="41"/>
      <c r="C125" s="27" t="s">
        <v>345</v>
      </c>
      <c r="D125" s="27" t="s">
        <v>12</v>
      </c>
      <c r="E125" s="111">
        <v>1</v>
      </c>
      <c r="F125" s="112">
        <v>20</v>
      </c>
      <c r="G125" s="109">
        <f t="shared" si="2"/>
        <v>20</v>
      </c>
    </row>
    <row r="126" ht="21" customHeight="1" spans="1:7">
      <c r="A126" s="26"/>
      <c r="B126" s="41"/>
      <c r="C126" s="27" t="s">
        <v>45</v>
      </c>
      <c r="D126" s="27" t="s">
        <v>12</v>
      </c>
      <c r="E126" s="111">
        <v>1</v>
      </c>
      <c r="F126" s="112">
        <v>220</v>
      </c>
      <c r="G126" s="109">
        <f t="shared" si="2"/>
        <v>220</v>
      </c>
    </row>
    <row r="127" ht="21" customHeight="1" spans="1:7">
      <c r="A127" s="26"/>
      <c r="B127" s="41"/>
      <c r="C127" s="27" t="s">
        <v>92</v>
      </c>
      <c r="D127" s="27" t="s">
        <v>12</v>
      </c>
      <c r="E127" s="111">
        <v>1</v>
      </c>
      <c r="F127" s="112">
        <v>220</v>
      </c>
      <c r="G127" s="109">
        <f t="shared" si="2"/>
        <v>220</v>
      </c>
    </row>
    <row r="128" ht="21" customHeight="1" spans="1:7">
      <c r="A128" s="26"/>
      <c r="B128" s="41"/>
      <c r="C128" s="27" t="s">
        <v>290</v>
      </c>
      <c r="D128" s="27" t="s">
        <v>12</v>
      </c>
      <c r="E128" s="111">
        <v>4</v>
      </c>
      <c r="F128" s="112">
        <v>20</v>
      </c>
      <c r="G128" s="109">
        <f t="shared" si="2"/>
        <v>80</v>
      </c>
    </row>
    <row r="129" ht="21" customHeight="1" spans="1:7">
      <c r="A129" s="26"/>
      <c r="B129" s="41"/>
      <c r="C129" s="27" t="s">
        <v>346</v>
      </c>
      <c r="D129" s="27" t="s">
        <v>12</v>
      </c>
      <c r="E129" s="111">
        <v>1</v>
      </c>
      <c r="F129" s="112">
        <v>10</v>
      </c>
      <c r="G129" s="109">
        <f t="shared" si="2"/>
        <v>10</v>
      </c>
    </row>
    <row r="130" ht="21" customHeight="1" spans="1:7">
      <c r="A130" s="26"/>
      <c r="B130" s="41"/>
      <c r="C130" s="27" t="s">
        <v>161</v>
      </c>
      <c r="D130" s="27" t="s">
        <v>12</v>
      </c>
      <c r="E130" s="111">
        <v>2</v>
      </c>
      <c r="F130" s="112">
        <v>90</v>
      </c>
      <c r="G130" s="109">
        <f t="shared" si="2"/>
        <v>180</v>
      </c>
    </row>
    <row r="131" ht="21" customHeight="1" spans="1:7">
      <c r="A131" s="26"/>
      <c r="B131" s="41"/>
      <c r="C131" s="27" t="s">
        <v>347</v>
      </c>
      <c r="D131" s="27" t="s">
        <v>12</v>
      </c>
      <c r="E131" s="111">
        <v>1</v>
      </c>
      <c r="F131" s="112">
        <v>20</v>
      </c>
      <c r="G131" s="109">
        <f t="shared" si="2"/>
        <v>20</v>
      </c>
    </row>
    <row r="132" ht="21" customHeight="1" spans="1:7">
      <c r="A132" s="26"/>
      <c r="B132" s="41"/>
      <c r="C132" s="27" t="s">
        <v>40</v>
      </c>
      <c r="D132" s="27" t="s">
        <v>12</v>
      </c>
      <c r="E132" s="111">
        <v>2</v>
      </c>
      <c r="F132" s="112">
        <v>90</v>
      </c>
      <c r="G132" s="109">
        <f t="shared" si="2"/>
        <v>180</v>
      </c>
    </row>
    <row r="133" ht="21" customHeight="1" spans="1:7">
      <c r="A133" s="26"/>
      <c r="B133" s="41"/>
      <c r="C133" s="27" t="s">
        <v>122</v>
      </c>
      <c r="D133" s="27" t="s">
        <v>12</v>
      </c>
      <c r="E133" s="111">
        <v>2</v>
      </c>
      <c r="F133" s="112">
        <v>10</v>
      </c>
      <c r="G133" s="109">
        <f t="shared" si="2"/>
        <v>20</v>
      </c>
    </row>
    <row r="134" ht="21" customHeight="1" spans="1:7">
      <c r="A134" s="26"/>
      <c r="B134" s="41"/>
      <c r="C134" s="27" t="s">
        <v>311</v>
      </c>
      <c r="D134" s="27" t="s">
        <v>12</v>
      </c>
      <c r="E134" s="111">
        <v>2</v>
      </c>
      <c r="F134" s="112">
        <v>10</v>
      </c>
      <c r="G134" s="109">
        <f t="shared" si="2"/>
        <v>20</v>
      </c>
    </row>
    <row r="135" ht="21" customHeight="1" spans="1:7">
      <c r="A135" s="26"/>
      <c r="B135" s="41"/>
      <c r="C135" s="27" t="s">
        <v>348</v>
      </c>
      <c r="D135" s="27" t="s">
        <v>12</v>
      </c>
      <c r="E135" s="111">
        <v>5</v>
      </c>
      <c r="F135" s="112">
        <v>90</v>
      </c>
      <c r="G135" s="109">
        <f t="shared" si="2"/>
        <v>450</v>
      </c>
    </row>
    <row r="136" ht="21" customHeight="1" spans="1:7">
      <c r="A136" s="26"/>
      <c r="B136" s="41"/>
      <c r="C136" s="27" t="s">
        <v>334</v>
      </c>
      <c r="D136" s="27" t="s">
        <v>12</v>
      </c>
      <c r="E136" s="111">
        <v>1</v>
      </c>
      <c r="F136" s="112">
        <v>90</v>
      </c>
      <c r="G136" s="109">
        <f t="shared" si="2"/>
        <v>90</v>
      </c>
    </row>
    <row r="137" ht="21" customHeight="1" spans="1:7">
      <c r="A137" s="26"/>
      <c r="B137" s="41"/>
      <c r="C137" s="27" t="s">
        <v>349</v>
      </c>
      <c r="D137" s="27" t="s">
        <v>12</v>
      </c>
      <c r="E137" s="111">
        <v>1</v>
      </c>
      <c r="F137" s="112">
        <v>20</v>
      </c>
      <c r="G137" s="109">
        <f t="shared" si="2"/>
        <v>20</v>
      </c>
    </row>
    <row r="138" ht="21" customHeight="1" spans="1:7">
      <c r="A138" s="26"/>
      <c r="B138" s="41"/>
      <c r="C138" s="27" t="s">
        <v>350</v>
      </c>
      <c r="D138" s="27" t="s">
        <v>12</v>
      </c>
      <c r="E138" s="111">
        <v>1</v>
      </c>
      <c r="F138" s="112">
        <v>5</v>
      </c>
      <c r="G138" s="109">
        <f t="shared" si="2"/>
        <v>5</v>
      </c>
    </row>
    <row r="139" ht="21" customHeight="1" spans="1:7">
      <c r="A139" s="26"/>
      <c r="B139" s="41"/>
      <c r="C139" s="27" t="s">
        <v>336</v>
      </c>
      <c r="D139" s="27" t="s">
        <v>12</v>
      </c>
      <c r="E139" s="111">
        <v>2</v>
      </c>
      <c r="F139" s="112">
        <v>5</v>
      </c>
      <c r="G139" s="109">
        <f t="shared" si="2"/>
        <v>10</v>
      </c>
    </row>
    <row r="140" ht="21" customHeight="1" spans="1:7">
      <c r="A140" s="116"/>
      <c r="B140" s="41"/>
      <c r="C140" s="27" t="s">
        <v>338</v>
      </c>
      <c r="D140" s="27" t="s">
        <v>12</v>
      </c>
      <c r="E140" s="111">
        <v>4</v>
      </c>
      <c r="F140" s="112">
        <v>90</v>
      </c>
      <c r="G140" s="109">
        <f t="shared" si="2"/>
        <v>360</v>
      </c>
    </row>
    <row r="141" ht="21" customHeight="1" spans="1:7">
      <c r="A141" s="116"/>
      <c r="B141" s="41"/>
      <c r="C141" s="27" t="s">
        <v>34</v>
      </c>
      <c r="D141" s="27" t="s">
        <v>12</v>
      </c>
      <c r="E141" s="111">
        <v>1</v>
      </c>
      <c r="F141" s="112">
        <v>50</v>
      </c>
      <c r="G141" s="109">
        <f t="shared" si="2"/>
        <v>50</v>
      </c>
    </row>
    <row r="142" ht="21" customHeight="1" spans="1:7">
      <c r="A142" s="116"/>
      <c r="B142" s="41"/>
      <c r="C142" s="27" t="s">
        <v>351</v>
      </c>
      <c r="D142" s="27" t="s">
        <v>12</v>
      </c>
      <c r="E142" s="111">
        <v>3</v>
      </c>
      <c r="F142" s="112">
        <v>20</v>
      </c>
      <c r="G142" s="109">
        <f t="shared" si="2"/>
        <v>60</v>
      </c>
    </row>
    <row r="143" ht="21" customHeight="1" spans="1:7">
      <c r="A143" s="116"/>
      <c r="B143" s="41"/>
      <c r="C143" s="27" t="s">
        <v>43</v>
      </c>
      <c r="D143" s="27" t="s">
        <v>12</v>
      </c>
      <c r="E143" s="111">
        <v>18</v>
      </c>
      <c r="F143" s="112">
        <v>20</v>
      </c>
      <c r="G143" s="109">
        <f t="shared" si="2"/>
        <v>360</v>
      </c>
    </row>
    <row r="144" ht="21" customHeight="1" spans="1:7">
      <c r="A144" s="116"/>
      <c r="B144" s="41"/>
      <c r="C144" s="27" t="s">
        <v>44</v>
      </c>
      <c r="D144" s="27" t="s">
        <v>12</v>
      </c>
      <c r="E144" s="111">
        <v>15</v>
      </c>
      <c r="F144" s="112">
        <v>120</v>
      </c>
      <c r="G144" s="109">
        <f t="shared" si="2"/>
        <v>1800</v>
      </c>
    </row>
    <row r="145" ht="21" customHeight="1" spans="1:7">
      <c r="A145" s="116"/>
      <c r="B145" s="41"/>
      <c r="C145" s="27" t="s">
        <v>68</v>
      </c>
      <c r="D145" s="27" t="s">
        <v>12</v>
      </c>
      <c r="E145" s="111">
        <v>3</v>
      </c>
      <c r="F145" s="112">
        <v>200</v>
      </c>
      <c r="G145" s="109">
        <f t="shared" si="2"/>
        <v>600</v>
      </c>
    </row>
    <row r="146" ht="21" customHeight="1" spans="1:7">
      <c r="A146" s="116"/>
      <c r="B146" s="41"/>
      <c r="C146" s="27" t="s">
        <v>331</v>
      </c>
      <c r="D146" s="27" t="s">
        <v>38</v>
      </c>
      <c r="E146" s="111">
        <v>1</v>
      </c>
      <c r="F146" s="112">
        <v>2000</v>
      </c>
      <c r="G146" s="109">
        <f t="shared" si="2"/>
        <v>2000</v>
      </c>
    </row>
    <row r="147" ht="40" customHeight="1" spans="1:7">
      <c r="A147" s="116"/>
      <c r="B147" s="41"/>
      <c r="C147" s="27" t="s">
        <v>91</v>
      </c>
      <c r="D147" s="27" t="s">
        <v>71</v>
      </c>
      <c r="E147" s="111">
        <v>2</v>
      </c>
      <c r="F147" s="112">
        <v>160</v>
      </c>
      <c r="G147" s="109">
        <f t="shared" si="2"/>
        <v>320</v>
      </c>
    </row>
    <row r="148" ht="21" customHeight="1" spans="1:7">
      <c r="A148" s="116"/>
      <c r="B148" s="41"/>
      <c r="C148" s="27" t="s">
        <v>352</v>
      </c>
      <c r="D148" s="27" t="s">
        <v>12</v>
      </c>
      <c r="E148" s="111">
        <v>10</v>
      </c>
      <c r="F148" s="112">
        <v>5</v>
      </c>
      <c r="G148" s="109">
        <f t="shared" si="2"/>
        <v>50</v>
      </c>
    </row>
    <row r="149" ht="21" customHeight="1" spans="1:7">
      <c r="A149" s="116"/>
      <c r="B149" s="41"/>
      <c r="C149" s="27" t="s">
        <v>332</v>
      </c>
      <c r="D149" s="27" t="s">
        <v>353</v>
      </c>
      <c r="E149" s="111">
        <v>1</v>
      </c>
      <c r="F149" s="112">
        <v>180</v>
      </c>
      <c r="G149" s="109">
        <f t="shared" si="2"/>
        <v>180</v>
      </c>
    </row>
    <row r="150" ht="21" customHeight="1" spans="1:7">
      <c r="A150" s="116"/>
      <c r="B150" s="41"/>
      <c r="C150" s="34" t="s">
        <v>76</v>
      </c>
      <c r="D150" s="123" t="s">
        <v>77</v>
      </c>
      <c r="E150" s="124">
        <v>12.7405</v>
      </c>
      <c r="F150" s="112">
        <v>65</v>
      </c>
      <c r="G150" s="109">
        <f t="shared" si="2"/>
        <v>828.1325</v>
      </c>
    </row>
    <row r="151" ht="21" customHeight="1" spans="1:7">
      <c r="A151" s="116"/>
      <c r="B151" s="41"/>
      <c r="C151" s="49"/>
      <c r="D151" s="123" t="s">
        <v>77</v>
      </c>
      <c r="E151" s="124">
        <v>13.7706</v>
      </c>
      <c r="F151" s="112">
        <v>65</v>
      </c>
      <c r="G151" s="109">
        <f t="shared" si="2"/>
        <v>895.089</v>
      </c>
    </row>
    <row r="152" ht="21" customHeight="1" spans="1:7">
      <c r="A152" s="116"/>
      <c r="B152" s="41"/>
      <c r="C152" s="49"/>
      <c r="D152" s="123" t="s">
        <v>77</v>
      </c>
      <c r="E152" s="124">
        <v>1.5695</v>
      </c>
      <c r="F152" s="112">
        <v>65</v>
      </c>
      <c r="G152" s="109">
        <f t="shared" si="2"/>
        <v>102.0175</v>
      </c>
    </row>
    <row r="153" ht="21" customHeight="1" spans="1:7">
      <c r="A153" s="116"/>
      <c r="B153" s="41"/>
      <c r="C153" s="49"/>
      <c r="D153" s="123" t="s">
        <v>77</v>
      </c>
      <c r="E153" s="124">
        <v>2.1762</v>
      </c>
      <c r="F153" s="112">
        <v>65</v>
      </c>
      <c r="G153" s="109">
        <f t="shared" si="2"/>
        <v>141.453</v>
      </c>
    </row>
    <row r="154" ht="21" customHeight="1" spans="1:7">
      <c r="A154" s="116"/>
      <c r="B154" s="41"/>
      <c r="C154" s="49"/>
      <c r="D154" s="123" t="s">
        <v>77</v>
      </c>
      <c r="E154" s="124">
        <v>7.725</v>
      </c>
      <c r="F154" s="112">
        <v>65</v>
      </c>
      <c r="G154" s="109">
        <f t="shared" si="2"/>
        <v>502.125</v>
      </c>
    </row>
    <row r="155" ht="21" customHeight="1" spans="1:7">
      <c r="A155" s="116"/>
      <c r="B155" s="41"/>
      <c r="C155" s="49"/>
      <c r="D155" s="123" t="s">
        <v>77</v>
      </c>
      <c r="E155" s="124">
        <v>144.254</v>
      </c>
      <c r="F155" s="112">
        <v>65</v>
      </c>
      <c r="G155" s="109">
        <f t="shared" si="2"/>
        <v>9376.51</v>
      </c>
    </row>
    <row r="156" ht="21" customHeight="1" spans="1:7">
      <c r="A156" s="116"/>
      <c r="B156" s="41"/>
      <c r="C156" s="49"/>
      <c r="D156" s="123" t="s">
        <v>77</v>
      </c>
      <c r="E156" s="124">
        <v>8.505</v>
      </c>
      <c r="F156" s="112">
        <v>65</v>
      </c>
      <c r="G156" s="109">
        <f t="shared" si="2"/>
        <v>552.825</v>
      </c>
    </row>
    <row r="157" ht="21" customHeight="1" spans="1:7">
      <c r="A157" s="116"/>
      <c r="B157" s="41"/>
      <c r="C157" s="49"/>
      <c r="D157" s="123" t="s">
        <v>77</v>
      </c>
      <c r="E157" s="126">
        <v>1.87</v>
      </c>
      <c r="F157" s="112">
        <v>65</v>
      </c>
      <c r="G157" s="109">
        <f t="shared" si="2"/>
        <v>121.55</v>
      </c>
    </row>
    <row r="158" ht="21" customHeight="1" spans="1:7">
      <c r="A158" s="116"/>
      <c r="B158" s="41"/>
      <c r="C158" s="35"/>
      <c r="D158" s="123" t="s">
        <v>77</v>
      </c>
      <c r="E158" s="126">
        <v>16</v>
      </c>
      <c r="F158" s="112">
        <v>65</v>
      </c>
      <c r="G158" s="109">
        <f t="shared" ref="G158:G179" si="3">E158*F158</f>
        <v>1040</v>
      </c>
    </row>
    <row r="159" ht="21" customHeight="1" spans="1:7">
      <c r="A159" s="116"/>
      <c r="B159" s="41"/>
      <c r="C159" s="32" t="s">
        <v>140</v>
      </c>
      <c r="D159" s="123" t="s">
        <v>14</v>
      </c>
      <c r="E159" s="126">
        <v>13.0473</v>
      </c>
      <c r="F159" s="112">
        <v>180</v>
      </c>
      <c r="G159" s="109">
        <f t="shared" si="3"/>
        <v>2348.514</v>
      </c>
    </row>
    <row r="160" ht="21" customHeight="1" spans="1:7">
      <c r="A160" s="116"/>
      <c r="B160" s="41"/>
      <c r="C160" s="32"/>
      <c r="D160" s="123" t="s">
        <v>14</v>
      </c>
      <c r="E160" s="126">
        <v>1.58508</v>
      </c>
      <c r="F160" s="112">
        <v>180</v>
      </c>
      <c r="G160" s="109">
        <f t="shared" si="3"/>
        <v>285.3144</v>
      </c>
    </row>
    <row r="161" ht="21" customHeight="1" spans="1:7">
      <c r="A161" s="116"/>
      <c r="B161" s="41"/>
      <c r="C161" s="32" t="s">
        <v>354</v>
      </c>
      <c r="D161" s="123" t="s">
        <v>14</v>
      </c>
      <c r="E161" s="126">
        <v>5.4</v>
      </c>
      <c r="F161" s="112">
        <v>140</v>
      </c>
      <c r="G161" s="109">
        <f t="shared" si="3"/>
        <v>756</v>
      </c>
    </row>
    <row r="162" ht="21" customHeight="1" spans="1:7">
      <c r="A162" s="116"/>
      <c r="B162" s="41"/>
      <c r="C162" s="32" t="s">
        <v>95</v>
      </c>
      <c r="D162" s="123" t="s">
        <v>14</v>
      </c>
      <c r="E162" s="126">
        <v>8.64</v>
      </c>
      <c r="F162" s="112">
        <v>80</v>
      </c>
      <c r="G162" s="109">
        <f t="shared" si="3"/>
        <v>691.2</v>
      </c>
    </row>
    <row r="163" ht="21" customHeight="1" spans="1:7">
      <c r="A163" s="116"/>
      <c r="B163" s="41"/>
      <c r="C163" s="32" t="s">
        <v>96</v>
      </c>
      <c r="D163" s="123" t="s">
        <v>77</v>
      </c>
      <c r="E163" s="126">
        <v>11.403</v>
      </c>
      <c r="F163" s="112">
        <v>65</v>
      </c>
      <c r="G163" s="109">
        <f t="shared" si="3"/>
        <v>741.195</v>
      </c>
    </row>
    <row r="164" ht="21" customHeight="1" spans="1:7">
      <c r="A164" s="116"/>
      <c r="B164" s="41"/>
      <c r="C164" s="32"/>
      <c r="D164" s="123" t="s">
        <v>77</v>
      </c>
      <c r="E164" s="126">
        <v>6.1102</v>
      </c>
      <c r="F164" s="112">
        <v>65</v>
      </c>
      <c r="G164" s="109">
        <f t="shared" si="3"/>
        <v>397.163</v>
      </c>
    </row>
    <row r="165" ht="21" customHeight="1" spans="1:7">
      <c r="A165" s="116"/>
      <c r="B165" s="41"/>
      <c r="C165" s="32" t="s">
        <v>340</v>
      </c>
      <c r="D165" s="123" t="s">
        <v>14</v>
      </c>
      <c r="E165" s="126">
        <v>1.755</v>
      </c>
      <c r="F165" s="112">
        <v>85</v>
      </c>
      <c r="G165" s="109">
        <f t="shared" si="3"/>
        <v>149.175</v>
      </c>
    </row>
    <row r="166" ht="21" customHeight="1" spans="1:7">
      <c r="A166" s="116"/>
      <c r="B166" s="41"/>
      <c r="C166" s="32" t="s">
        <v>142</v>
      </c>
      <c r="D166" s="123" t="s">
        <v>14</v>
      </c>
      <c r="E166" s="126">
        <v>0.59592</v>
      </c>
      <c r="F166" s="112">
        <v>340</v>
      </c>
      <c r="G166" s="109">
        <f t="shared" si="3"/>
        <v>202.6128</v>
      </c>
    </row>
    <row r="167" ht="21" customHeight="1" spans="1:7">
      <c r="A167" s="116"/>
      <c r="B167" s="41"/>
      <c r="C167" s="32"/>
      <c r="D167" s="123" t="s">
        <v>14</v>
      </c>
      <c r="E167" s="126">
        <v>3.744</v>
      </c>
      <c r="F167" s="112">
        <v>340</v>
      </c>
      <c r="G167" s="109">
        <f t="shared" si="3"/>
        <v>1272.96</v>
      </c>
    </row>
    <row r="168" ht="21" customHeight="1" spans="1:7">
      <c r="A168" s="116"/>
      <c r="B168" s="41"/>
      <c r="C168" s="32" t="s">
        <v>355</v>
      </c>
      <c r="D168" s="123" t="s">
        <v>14</v>
      </c>
      <c r="E168" s="126">
        <v>1</v>
      </c>
      <c r="F168" s="112">
        <v>180</v>
      </c>
      <c r="G168" s="109">
        <f t="shared" si="3"/>
        <v>180</v>
      </c>
    </row>
    <row r="169" ht="21" customHeight="1" spans="1:7">
      <c r="A169" s="116"/>
      <c r="B169" s="41"/>
      <c r="C169" s="32" t="s">
        <v>320</v>
      </c>
      <c r="D169" s="123" t="s">
        <v>14</v>
      </c>
      <c r="E169" s="126">
        <v>1.29636</v>
      </c>
      <c r="F169" s="112">
        <v>340</v>
      </c>
      <c r="G169" s="109">
        <f t="shared" si="3"/>
        <v>440.7624</v>
      </c>
    </row>
    <row r="170" ht="21" customHeight="1" spans="1:7">
      <c r="A170" s="116"/>
      <c r="B170" s="41"/>
      <c r="C170" s="32" t="s">
        <v>320</v>
      </c>
      <c r="D170" s="123" t="s">
        <v>14</v>
      </c>
      <c r="E170" s="126">
        <v>1.548</v>
      </c>
      <c r="F170" s="112">
        <v>340</v>
      </c>
      <c r="G170" s="109">
        <f t="shared" si="3"/>
        <v>526.32</v>
      </c>
    </row>
    <row r="171" ht="21" customHeight="1" spans="1:7">
      <c r="A171" s="116"/>
      <c r="B171" s="41"/>
      <c r="C171" s="32" t="s">
        <v>154</v>
      </c>
      <c r="D171" s="123" t="s">
        <v>14</v>
      </c>
      <c r="E171" s="126">
        <v>0.64</v>
      </c>
      <c r="F171" s="112">
        <v>120</v>
      </c>
      <c r="G171" s="109">
        <f t="shared" si="3"/>
        <v>76.8</v>
      </c>
    </row>
    <row r="172" ht="21" customHeight="1" spans="1:7">
      <c r="A172" s="116"/>
      <c r="B172" s="41"/>
      <c r="C172" s="32" t="s">
        <v>322</v>
      </c>
      <c r="D172" s="123" t="s">
        <v>77</v>
      </c>
      <c r="E172" s="126">
        <v>5.9774</v>
      </c>
      <c r="F172" s="112">
        <v>120</v>
      </c>
      <c r="G172" s="109">
        <f t="shared" si="3"/>
        <v>717.288</v>
      </c>
    </row>
    <row r="173" ht="21" customHeight="1" spans="1:7">
      <c r="A173" s="116"/>
      <c r="B173" s="41"/>
      <c r="C173" s="32"/>
      <c r="D173" s="123" t="s">
        <v>77</v>
      </c>
      <c r="E173" s="126">
        <v>7.725</v>
      </c>
      <c r="F173" s="112">
        <v>120</v>
      </c>
      <c r="G173" s="109">
        <f t="shared" si="3"/>
        <v>927</v>
      </c>
    </row>
    <row r="174" ht="21" customHeight="1" spans="1:7">
      <c r="A174" s="116"/>
      <c r="B174" s="41"/>
      <c r="C174" s="49" t="s">
        <v>321</v>
      </c>
      <c r="D174" s="123" t="s">
        <v>77</v>
      </c>
      <c r="E174" s="125">
        <v>157.14</v>
      </c>
      <c r="F174" s="112">
        <v>120</v>
      </c>
      <c r="G174" s="109">
        <f t="shared" si="3"/>
        <v>18856.8</v>
      </c>
    </row>
    <row r="175" ht="21" customHeight="1" spans="1:7">
      <c r="A175" s="116"/>
      <c r="B175" s="41"/>
      <c r="C175" s="32" t="s">
        <v>97</v>
      </c>
      <c r="D175" s="123" t="s">
        <v>98</v>
      </c>
      <c r="E175" s="125">
        <v>1</v>
      </c>
      <c r="F175" s="112">
        <v>400</v>
      </c>
      <c r="G175" s="109">
        <f t="shared" si="3"/>
        <v>400</v>
      </c>
    </row>
    <row r="176" ht="21" customHeight="1" spans="1:7">
      <c r="A176" s="116"/>
      <c r="B176" s="41"/>
      <c r="C176" s="32" t="s">
        <v>106</v>
      </c>
      <c r="D176" s="123" t="s">
        <v>38</v>
      </c>
      <c r="E176" s="125">
        <v>1</v>
      </c>
      <c r="F176" s="112">
        <v>4000</v>
      </c>
      <c r="G176" s="109">
        <f t="shared" si="3"/>
        <v>4000</v>
      </c>
    </row>
    <row r="177" ht="21" customHeight="1" spans="1:7">
      <c r="A177" s="116"/>
      <c r="B177" s="41"/>
      <c r="C177" s="32" t="s">
        <v>162</v>
      </c>
      <c r="D177" s="123" t="s">
        <v>38</v>
      </c>
      <c r="E177" s="125">
        <v>1</v>
      </c>
      <c r="F177" s="112">
        <v>2000</v>
      </c>
      <c r="G177" s="109">
        <f t="shared" si="3"/>
        <v>2000</v>
      </c>
    </row>
    <row r="178" ht="21" customHeight="1" spans="1:7">
      <c r="A178" s="116"/>
      <c r="B178" s="41"/>
      <c r="C178" s="32" t="s">
        <v>146</v>
      </c>
      <c r="D178" s="123" t="s">
        <v>77</v>
      </c>
      <c r="E178" s="124">
        <v>148.24</v>
      </c>
      <c r="F178" s="112">
        <v>820</v>
      </c>
      <c r="G178" s="109">
        <f t="shared" si="3"/>
        <v>121556.8</v>
      </c>
    </row>
    <row r="179" ht="21" customHeight="1" spans="1:7">
      <c r="A179" s="116"/>
      <c r="B179" s="48"/>
      <c r="C179" s="32" t="s">
        <v>79</v>
      </c>
      <c r="D179" s="123" t="s">
        <v>77</v>
      </c>
      <c r="E179" s="124">
        <v>81.83</v>
      </c>
      <c r="F179" s="112">
        <v>560</v>
      </c>
      <c r="G179" s="109">
        <f t="shared" si="3"/>
        <v>45824.8</v>
      </c>
    </row>
    <row r="180" ht="21" customHeight="1" spans="1:7">
      <c r="A180" s="116"/>
      <c r="B180" s="26" t="s">
        <v>23</v>
      </c>
      <c r="C180" s="36"/>
      <c r="D180" s="36"/>
      <c r="E180" s="117"/>
      <c r="F180" s="118"/>
      <c r="G180" s="119">
        <f>SUM(G118:G179)</f>
        <v>226015.4066</v>
      </c>
    </row>
    <row r="181" ht="21" customHeight="1" spans="1:7">
      <c r="A181" s="26">
        <v>6</v>
      </c>
      <c r="B181" s="26" t="s">
        <v>356</v>
      </c>
      <c r="C181" s="27" t="s">
        <v>357</v>
      </c>
      <c r="D181" s="27" t="s">
        <v>12</v>
      </c>
      <c r="E181" s="111">
        <v>1</v>
      </c>
      <c r="F181" s="112">
        <v>100</v>
      </c>
      <c r="G181" s="109">
        <v>100</v>
      </c>
    </row>
    <row r="182" ht="21" customHeight="1" spans="1:7">
      <c r="A182" s="26"/>
      <c r="B182" s="26"/>
      <c r="C182" s="120" t="s">
        <v>75</v>
      </c>
      <c r="D182" s="120" t="s">
        <v>17</v>
      </c>
      <c r="E182" s="108">
        <v>2</v>
      </c>
      <c r="F182" s="109">
        <v>4500</v>
      </c>
      <c r="G182" s="109">
        <v>9000</v>
      </c>
    </row>
    <row r="183" ht="21" customHeight="1" spans="1:7">
      <c r="A183" s="116"/>
      <c r="B183" s="42" t="s">
        <v>23</v>
      </c>
      <c r="C183" s="127"/>
      <c r="D183" s="127"/>
      <c r="E183" s="128"/>
      <c r="F183" s="119"/>
      <c r="G183" s="119">
        <v>9100</v>
      </c>
    </row>
    <row r="184" ht="21" customHeight="1" spans="1:7">
      <c r="A184" s="26">
        <v>7</v>
      </c>
      <c r="B184" s="71" t="s">
        <v>358</v>
      </c>
      <c r="C184" s="27" t="s">
        <v>359</v>
      </c>
      <c r="D184" s="27" t="s">
        <v>12</v>
      </c>
      <c r="E184" s="111">
        <v>1</v>
      </c>
      <c r="F184" s="112">
        <v>200</v>
      </c>
      <c r="G184" s="109">
        <v>200</v>
      </c>
    </row>
    <row r="185" ht="21" customHeight="1" spans="1:7">
      <c r="A185" s="26"/>
      <c r="B185" s="72"/>
      <c r="C185" s="27" t="s">
        <v>338</v>
      </c>
      <c r="D185" s="27" t="s">
        <v>12</v>
      </c>
      <c r="E185" s="111">
        <v>6</v>
      </c>
      <c r="F185" s="112">
        <v>90</v>
      </c>
      <c r="G185" s="109">
        <v>540</v>
      </c>
    </row>
    <row r="186" ht="21" customHeight="1" spans="1:7">
      <c r="A186" s="26"/>
      <c r="B186" s="72"/>
      <c r="C186" s="27" t="s">
        <v>360</v>
      </c>
      <c r="D186" s="27" t="s">
        <v>12</v>
      </c>
      <c r="E186" s="111">
        <v>2</v>
      </c>
      <c r="F186" s="112">
        <v>10</v>
      </c>
      <c r="G186" s="109">
        <v>20</v>
      </c>
    </row>
    <row r="187" ht="21" customHeight="1" spans="1:7">
      <c r="A187" s="26"/>
      <c r="B187" s="72"/>
      <c r="C187" s="27" t="s">
        <v>336</v>
      </c>
      <c r="D187" s="27" t="s">
        <v>12</v>
      </c>
      <c r="E187" s="111">
        <v>2</v>
      </c>
      <c r="F187" s="112">
        <v>10</v>
      </c>
      <c r="G187" s="109">
        <v>20</v>
      </c>
    </row>
    <row r="188" ht="21" customHeight="1" spans="1:7">
      <c r="A188" s="26"/>
      <c r="B188" s="72"/>
      <c r="C188" s="27" t="s">
        <v>361</v>
      </c>
      <c r="D188" s="27" t="s">
        <v>12</v>
      </c>
      <c r="E188" s="111">
        <v>1</v>
      </c>
      <c r="F188" s="112">
        <v>10</v>
      </c>
      <c r="G188" s="109">
        <v>10</v>
      </c>
    </row>
    <row r="189" ht="21" customHeight="1" spans="1:7">
      <c r="A189" s="26"/>
      <c r="B189" s="72"/>
      <c r="C189" s="27" t="s">
        <v>45</v>
      </c>
      <c r="D189" s="27" t="s">
        <v>12</v>
      </c>
      <c r="E189" s="111">
        <v>4</v>
      </c>
      <c r="F189" s="112">
        <v>90</v>
      </c>
      <c r="G189" s="109">
        <v>360</v>
      </c>
    </row>
    <row r="190" ht="21" customHeight="1" spans="1:7">
      <c r="A190" s="26"/>
      <c r="B190" s="72"/>
      <c r="C190" s="27" t="s">
        <v>50</v>
      </c>
      <c r="D190" s="27" t="s">
        <v>12</v>
      </c>
      <c r="E190" s="111">
        <v>3</v>
      </c>
      <c r="F190" s="112">
        <v>220</v>
      </c>
      <c r="G190" s="109">
        <v>660</v>
      </c>
    </row>
    <row r="191" ht="21" customHeight="1" spans="1:7">
      <c r="A191" s="26"/>
      <c r="B191" s="72"/>
      <c r="C191" s="27" t="s">
        <v>362</v>
      </c>
      <c r="D191" s="27" t="s">
        <v>12</v>
      </c>
      <c r="E191" s="111">
        <v>7</v>
      </c>
      <c r="F191" s="112">
        <v>20</v>
      </c>
      <c r="G191" s="109">
        <v>140</v>
      </c>
    </row>
    <row r="192" ht="21" customHeight="1" spans="1:7">
      <c r="A192" s="26"/>
      <c r="B192" s="72"/>
      <c r="C192" s="27" t="s">
        <v>337</v>
      </c>
      <c r="D192" s="27" t="s">
        <v>12</v>
      </c>
      <c r="E192" s="111">
        <v>4</v>
      </c>
      <c r="F192" s="112">
        <v>50</v>
      </c>
      <c r="G192" s="109">
        <v>200</v>
      </c>
    </row>
    <row r="193" ht="21" customHeight="1" spans="1:7">
      <c r="A193" s="26"/>
      <c r="B193" s="72"/>
      <c r="C193" s="120" t="s">
        <v>11</v>
      </c>
      <c r="D193" s="27" t="s">
        <v>12</v>
      </c>
      <c r="E193" s="108">
        <v>2</v>
      </c>
      <c r="F193" s="109">
        <v>200</v>
      </c>
      <c r="G193" s="109">
        <v>400</v>
      </c>
    </row>
    <row r="194" ht="21" customHeight="1" spans="1:7">
      <c r="A194" s="26"/>
      <c r="B194" s="72"/>
      <c r="C194" s="120" t="s">
        <v>18</v>
      </c>
      <c r="D194" s="27" t="s">
        <v>12</v>
      </c>
      <c r="E194" s="108">
        <v>3</v>
      </c>
      <c r="F194" s="109">
        <v>120</v>
      </c>
      <c r="G194" s="109">
        <v>360</v>
      </c>
    </row>
    <row r="195" ht="21" customHeight="1" spans="1:7">
      <c r="A195" s="26"/>
      <c r="B195" s="72"/>
      <c r="C195" s="120" t="s">
        <v>47</v>
      </c>
      <c r="D195" s="27" t="s">
        <v>12</v>
      </c>
      <c r="E195" s="108">
        <v>1</v>
      </c>
      <c r="F195" s="109">
        <v>15</v>
      </c>
      <c r="G195" s="109">
        <v>15</v>
      </c>
    </row>
    <row r="196" ht="21" customHeight="1" spans="1:7">
      <c r="A196" s="26"/>
      <c r="B196" s="72"/>
      <c r="C196" s="120" t="s">
        <v>312</v>
      </c>
      <c r="D196" s="27" t="s">
        <v>12</v>
      </c>
      <c r="E196" s="111">
        <v>2</v>
      </c>
      <c r="F196" s="112">
        <v>100</v>
      </c>
      <c r="G196" s="109">
        <v>100</v>
      </c>
    </row>
    <row r="197" ht="21" customHeight="1" spans="1:7">
      <c r="A197" s="26"/>
      <c r="B197" s="72"/>
      <c r="C197" s="27" t="s">
        <v>16</v>
      </c>
      <c r="D197" s="27" t="s">
        <v>17</v>
      </c>
      <c r="E197" s="111">
        <v>1</v>
      </c>
      <c r="F197" s="112">
        <v>3000</v>
      </c>
      <c r="G197" s="109">
        <v>3000</v>
      </c>
    </row>
    <row r="198" ht="21" customHeight="1" spans="1:7">
      <c r="A198" s="26"/>
      <c r="B198" s="72"/>
      <c r="C198" s="27" t="s">
        <v>331</v>
      </c>
      <c r="D198" s="27" t="s">
        <v>38</v>
      </c>
      <c r="E198" s="111">
        <v>1</v>
      </c>
      <c r="F198" s="112">
        <v>2000</v>
      </c>
      <c r="G198" s="109">
        <v>2000</v>
      </c>
    </row>
    <row r="199" ht="21" customHeight="1" spans="1:7">
      <c r="A199" s="26"/>
      <c r="B199" s="72"/>
      <c r="C199" s="32" t="s">
        <v>76</v>
      </c>
      <c r="D199" s="123" t="s">
        <v>77</v>
      </c>
      <c r="E199" s="124">
        <v>103.974</v>
      </c>
      <c r="F199" s="112">
        <v>65</v>
      </c>
      <c r="G199" s="109">
        <f t="shared" ref="G199:G210" si="4">E199*F199</f>
        <v>6758.31</v>
      </c>
    </row>
    <row r="200" ht="21" customHeight="1" spans="1:7">
      <c r="A200" s="26"/>
      <c r="B200" s="72"/>
      <c r="C200" s="32"/>
      <c r="D200" s="123" t="s">
        <v>77</v>
      </c>
      <c r="E200" s="124">
        <v>18.98</v>
      </c>
      <c r="F200" s="112">
        <v>65</v>
      </c>
      <c r="G200" s="109">
        <f t="shared" si="4"/>
        <v>1233.7</v>
      </c>
    </row>
    <row r="201" ht="21" customHeight="1" spans="1:7">
      <c r="A201" s="26"/>
      <c r="B201" s="72"/>
      <c r="C201" s="32"/>
      <c r="D201" s="123" t="s">
        <v>77</v>
      </c>
      <c r="E201" s="124">
        <v>19.68</v>
      </c>
      <c r="F201" s="112">
        <v>65</v>
      </c>
      <c r="G201" s="109">
        <f t="shared" si="4"/>
        <v>1279.2</v>
      </c>
    </row>
    <row r="202" ht="21" customHeight="1" spans="1:7">
      <c r="A202" s="26"/>
      <c r="B202" s="72"/>
      <c r="C202" s="32"/>
      <c r="D202" s="123" t="s">
        <v>77</v>
      </c>
      <c r="E202" s="124">
        <v>9.75</v>
      </c>
      <c r="F202" s="112">
        <v>65</v>
      </c>
      <c r="G202" s="109">
        <f t="shared" si="4"/>
        <v>633.75</v>
      </c>
    </row>
    <row r="203" ht="21" customHeight="1" spans="1:7">
      <c r="A203" s="26"/>
      <c r="B203" s="72"/>
      <c r="C203" s="32"/>
      <c r="D203" s="123" t="s">
        <v>77</v>
      </c>
      <c r="E203" s="124">
        <v>4.51</v>
      </c>
      <c r="F203" s="112">
        <v>65</v>
      </c>
      <c r="G203" s="109">
        <f t="shared" si="4"/>
        <v>293.15</v>
      </c>
    </row>
    <row r="204" ht="21" customHeight="1" spans="1:7">
      <c r="A204" s="26"/>
      <c r="B204" s="72"/>
      <c r="C204" s="32"/>
      <c r="D204" s="123" t="s">
        <v>77</v>
      </c>
      <c r="E204" s="124">
        <v>7.08</v>
      </c>
      <c r="F204" s="112">
        <v>65</v>
      </c>
      <c r="G204" s="109">
        <f t="shared" si="4"/>
        <v>460.2</v>
      </c>
    </row>
    <row r="205" ht="21" customHeight="1" spans="1:7">
      <c r="A205" s="26"/>
      <c r="B205" s="72"/>
      <c r="C205" s="32"/>
      <c r="D205" s="123" t="s">
        <v>77</v>
      </c>
      <c r="E205" s="124">
        <v>1.17</v>
      </c>
      <c r="F205" s="112">
        <v>65</v>
      </c>
      <c r="G205" s="109">
        <f t="shared" si="4"/>
        <v>76.05</v>
      </c>
    </row>
    <row r="206" ht="21" customHeight="1" spans="1:7">
      <c r="A206" s="26"/>
      <c r="B206" s="72"/>
      <c r="C206" s="32"/>
      <c r="D206" s="123" t="s">
        <v>77</v>
      </c>
      <c r="E206" s="124">
        <v>14.15</v>
      </c>
      <c r="F206" s="112">
        <v>65</v>
      </c>
      <c r="G206" s="109">
        <f t="shared" si="4"/>
        <v>919.75</v>
      </c>
    </row>
    <row r="207" ht="21" customHeight="1" spans="1:7">
      <c r="A207" s="26"/>
      <c r="B207" s="72"/>
      <c r="C207" s="32"/>
      <c r="D207" s="123" t="s">
        <v>77</v>
      </c>
      <c r="E207" s="124">
        <v>25.1248</v>
      </c>
      <c r="F207" s="112">
        <v>65</v>
      </c>
      <c r="G207" s="109">
        <f t="shared" si="4"/>
        <v>1633.112</v>
      </c>
    </row>
    <row r="208" ht="21" customHeight="1" spans="1:7">
      <c r="A208" s="26"/>
      <c r="B208" s="72"/>
      <c r="C208" s="32"/>
      <c r="D208" s="123" t="s">
        <v>77</v>
      </c>
      <c r="E208" s="124">
        <v>13.5</v>
      </c>
      <c r="F208" s="112">
        <v>65</v>
      </c>
      <c r="G208" s="109">
        <f t="shared" si="4"/>
        <v>877.5</v>
      </c>
    </row>
    <row r="209" ht="21" customHeight="1" spans="1:7">
      <c r="A209" s="26"/>
      <c r="B209" s="72"/>
      <c r="C209" s="32"/>
      <c r="D209" s="123" t="s">
        <v>77</v>
      </c>
      <c r="E209" s="124">
        <v>4.1905</v>
      </c>
      <c r="F209" s="112">
        <v>65</v>
      </c>
      <c r="G209" s="109">
        <f t="shared" si="4"/>
        <v>272.3825</v>
      </c>
    </row>
    <row r="210" ht="21" customHeight="1" spans="1:7">
      <c r="A210" s="26"/>
      <c r="B210" s="72"/>
      <c r="C210" s="32"/>
      <c r="D210" s="123" t="s">
        <v>77</v>
      </c>
      <c r="E210" s="124">
        <v>11.3925</v>
      </c>
      <c r="F210" s="112">
        <v>65</v>
      </c>
      <c r="G210" s="109">
        <f t="shared" si="4"/>
        <v>740.5125</v>
      </c>
    </row>
    <row r="211" ht="21" customHeight="1" spans="1:7">
      <c r="A211" s="26"/>
      <c r="B211" s="72"/>
      <c r="C211" s="49" t="s">
        <v>363</v>
      </c>
      <c r="D211" s="123" t="s">
        <v>77</v>
      </c>
      <c r="E211" s="126">
        <v>28.35</v>
      </c>
      <c r="F211" s="112">
        <v>65</v>
      </c>
      <c r="G211" s="109">
        <f t="shared" ref="G211:G229" si="5">E211*F211</f>
        <v>1842.75</v>
      </c>
    </row>
    <row r="212" ht="21" customHeight="1" spans="1:7">
      <c r="A212" s="26"/>
      <c r="B212" s="72"/>
      <c r="C212" s="32" t="s">
        <v>140</v>
      </c>
      <c r="D212" s="123" t="s">
        <v>14</v>
      </c>
      <c r="E212" s="126">
        <v>15.3504</v>
      </c>
      <c r="F212" s="112">
        <v>180</v>
      </c>
      <c r="G212" s="109">
        <f t="shared" si="5"/>
        <v>2763.072</v>
      </c>
    </row>
    <row r="213" ht="21" customHeight="1" spans="1:7">
      <c r="A213" s="26"/>
      <c r="B213" s="72"/>
      <c r="C213" s="32"/>
      <c r="D213" s="123" t="s">
        <v>14</v>
      </c>
      <c r="E213" s="126">
        <v>32.016</v>
      </c>
      <c r="F213" s="112">
        <v>180</v>
      </c>
      <c r="G213" s="109">
        <f t="shared" si="5"/>
        <v>5762.88</v>
      </c>
    </row>
    <row r="214" ht="21" customHeight="1" spans="1:7">
      <c r="A214" s="26"/>
      <c r="B214" s="72"/>
      <c r="C214" s="32"/>
      <c r="D214" s="123" t="s">
        <v>14</v>
      </c>
      <c r="E214" s="126">
        <v>32.7096</v>
      </c>
      <c r="F214" s="112">
        <v>180</v>
      </c>
      <c r="G214" s="109">
        <f t="shared" si="5"/>
        <v>5887.728</v>
      </c>
    </row>
    <row r="215" ht="21" customHeight="1" spans="1:7">
      <c r="A215" s="26"/>
      <c r="B215" s="72"/>
      <c r="C215" s="32" t="s">
        <v>95</v>
      </c>
      <c r="D215" s="123" t="s">
        <v>14</v>
      </c>
      <c r="E215" s="126">
        <v>2.856</v>
      </c>
      <c r="F215" s="112">
        <v>80</v>
      </c>
      <c r="G215" s="109">
        <f t="shared" si="5"/>
        <v>228.48</v>
      </c>
    </row>
    <row r="216" ht="21" customHeight="1" spans="1:7">
      <c r="A216" s="26"/>
      <c r="B216" s="72"/>
      <c r="C216" s="32" t="s">
        <v>96</v>
      </c>
      <c r="D216" s="123" t="s">
        <v>77</v>
      </c>
      <c r="E216" s="126">
        <v>0.69</v>
      </c>
      <c r="F216" s="112">
        <v>65</v>
      </c>
      <c r="G216" s="109">
        <f t="shared" si="5"/>
        <v>44.85</v>
      </c>
    </row>
    <row r="217" ht="21" customHeight="1" spans="1:7">
      <c r="A217" s="26"/>
      <c r="B217" s="72"/>
      <c r="C217" s="32"/>
      <c r="D217" s="123" t="s">
        <v>77</v>
      </c>
      <c r="E217" s="126">
        <v>0.69</v>
      </c>
      <c r="F217" s="112">
        <v>65</v>
      </c>
      <c r="G217" s="109">
        <f t="shared" si="5"/>
        <v>44.85</v>
      </c>
    </row>
    <row r="218" ht="21" customHeight="1" spans="1:7">
      <c r="A218" s="26"/>
      <c r="B218" s="72"/>
      <c r="C218" s="32"/>
      <c r="D218" s="123" t="s">
        <v>77</v>
      </c>
      <c r="E218" s="126">
        <v>4</v>
      </c>
      <c r="F218" s="112">
        <v>65</v>
      </c>
      <c r="G218" s="109">
        <f t="shared" si="5"/>
        <v>260</v>
      </c>
    </row>
    <row r="219" ht="21" customHeight="1" spans="1:7">
      <c r="A219" s="26"/>
      <c r="B219" s="72"/>
      <c r="C219" s="32" t="s">
        <v>340</v>
      </c>
      <c r="D219" s="123" t="s">
        <v>14</v>
      </c>
      <c r="E219" s="126">
        <v>23.1693</v>
      </c>
      <c r="F219" s="112">
        <v>85</v>
      </c>
      <c r="G219" s="109">
        <f t="shared" si="5"/>
        <v>1969.3905</v>
      </c>
    </row>
    <row r="220" ht="21" customHeight="1" spans="1:7">
      <c r="A220" s="26"/>
      <c r="B220" s="72"/>
      <c r="C220" s="32" t="s">
        <v>142</v>
      </c>
      <c r="D220" s="123" t="s">
        <v>14</v>
      </c>
      <c r="E220" s="126">
        <v>2.00736</v>
      </c>
      <c r="F220" s="112">
        <v>340</v>
      </c>
      <c r="G220" s="109">
        <f t="shared" si="5"/>
        <v>682.5024</v>
      </c>
    </row>
    <row r="221" ht="21" customHeight="1" spans="1:7">
      <c r="A221" s="26"/>
      <c r="B221" s="72"/>
      <c r="C221" s="32"/>
      <c r="D221" s="123" t="s">
        <v>14</v>
      </c>
      <c r="E221" s="126">
        <v>1.40184</v>
      </c>
      <c r="F221" s="112">
        <v>340</v>
      </c>
      <c r="G221" s="109">
        <f t="shared" si="5"/>
        <v>476.6256</v>
      </c>
    </row>
    <row r="222" ht="21" customHeight="1" spans="1:7">
      <c r="A222" s="26"/>
      <c r="B222" s="72"/>
      <c r="C222" s="32" t="s">
        <v>143</v>
      </c>
      <c r="D222" s="123" t="s">
        <v>14</v>
      </c>
      <c r="E222" s="126">
        <v>3.6864</v>
      </c>
      <c r="F222" s="112">
        <v>180</v>
      </c>
      <c r="G222" s="109">
        <f t="shared" si="5"/>
        <v>663.552</v>
      </c>
    </row>
    <row r="223" ht="21" customHeight="1" spans="1:7">
      <c r="A223" s="26"/>
      <c r="B223" s="72"/>
      <c r="C223" s="32"/>
      <c r="D223" s="123" t="s">
        <v>14</v>
      </c>
      <c r="E223" s="126">
        <v>1.218</v>
      </c>
      <c r="F223" s="112">
        <v>180</v>
      </c>
      <c r="G223" s="109">
        <f t="shared" si="5"/>
        <v>219.24</v>
      </c>
    </row>
    <row r="224" ht="21" customHeight="1" spans="1:7">
      <c r="A224" s="26"/>
      <c r="B224" s="72"/>
      <c r="C224" s="32" t="s">
        <v>162</v>
      </c>
      <c r="D224" s="123" t="s">
        <v>38</v>
      </c>
      <c r="E224" s="129">
        <v>1</v>
      </c>
      <c r="F224" s="112">
        <v>1000</v>
      </c>
      <c r="G224" s="109">
        <f t="shared" si="5"/>
        <v>1000</v>
      </c>
    </row>
    <row r="225" ht="21" customHeight="1" spans="1:7">
      <c r="A225" s="26"/>
      <c r="B225" s="72"/>
      <c r="C225" s="32" t="s">
        <v>99</v>
      </c>
      <c r="D225" s="123" t="s">
        <v>14</v>
      </c>
      <c r="E225" s="126">
        <v>18</v>
      </c>
      <c r="F225" s="112">
        <v>70</v>
      </c>
      <c r="G225" s="109">
        <f t="shared" si="5"/>
        <v>1260</v>
      </c>
    </row>
    <row r="226" ht="21" customHeight="1" spans="1:7">
      <c r="A226" s="26"/>
      <c r="B226" s="72"/>
      <c r="C226" s="32" t="s">
        <v>146</v>
      </c>
      <c r="D226" s="123" t="s">
        <v>77</v>
      </c>
      <c r="E226" s="126">
        <v>11</v>
      </c>
      <c r="F226" s="112">
        <v>820</v>
      </c>
      <c r="G226" s="109">
        <f t="shared" si="5"/>
        <v>9020</v>
      </c>
    </row>
    <row r="227" ht="21" customHeight="1" spans="1:7">
      <c r="A227" s="26"/>
      <c r="B227" s="72"/>
      <c r="C227" s="32" t="s">
        <v>79</v>
      </c>
      <c r="D227" s="123" t="s">
        <v>77</v>
      </c>
      <c r="E227" s="126">
        <v>34.53</v>
      </c>
      <c r="F227" s="112">
        <v>560</v>
      </c>
      <c r="G227" s="109">
        <f t="shared" si="5"/>
        <v>19336.8</v>
      </c>
    </row>
    <row r="228" ht="21" customHeight="1" spans="1:7">
      <c r="A228" s="26"/>
      <c r="B228" s="72"/>
      <c r="C228" s="32" t="s">
        <v>364</v>
      </c>
      <c r="D228" s="123" t="s">
        <v>77</v>
      </c>
      <c r="E228" s="126">
        <v>169.2</v>
      </c>
      <c r="F228" s="112">
        <v>560</v>
      </c>
      <c r="G228" s="109">
        <f t="shared" si="5"/>
        <v>94752</v>
      </c>
    </row>
    <row r="229" ht="21" customHeight="1" spans="1:7">
      <c r="A229" s="26"/>
      <c r="B229" s="73"/>
      <c r="C229" s="32" t="s">
        <v>365</v>
      </c>
      <c r="D229" s="123" t="s">
        <v>77</v>
      </c>
      <c r="E229" s="126">
        <v>31.78</v>
      </c>
      <c r="F229" s="112">
        <v>320</v>
      </c>
      <c r="G229" s="109">
        <f t="shared" si="5"/>
        <v>10169.6</v>
      </c>
    </row>
    <row r="230" ht="21" customHeight="1" spans="1:7">
      <c r="A230" s="116"/>
      <c r="B230" s="26" t="s">
        <v>23</v>
      </c>
      <c r="C230" s="36"/>
      <c r="D230" s="36"/>
      <c r="E230" s="117"/>
      <c r="F230" s="118"/>
      <c r="G230" s="119">
        <f>SUM(G184:G229)</f>
        <v>179586.9375</v>
      </c>
    </row>
    <row r="231" ht="21" customHeight="1" spans="1:7">
      <c r="A231" s="26">
        <v>8</v>
      </c>
      <c r="B231" s="40" t="s">
        <v>366</v>
      </c>
      <c r="C231" s="27" t="s">
        <v>110</v>
      </c>
      <c r="D231" s="27" t="s">
        <v>12</v>
      </c>
      <c r="E231" s="111">
        <v>1</v>
      </c>
      <c r="F231" s="112">
        <v>200</v>
      </c>
      <c r="G231" s="109">
        <v>200</v>
      </c>
    </row>
    <row r="232" ht="21" customHeight="1" spans="1:7">
      <c r="A232" s="26"/>
      <c r="B232" s="41"/>
      <c r="C232" s="27" t="s">
        <v>53</v>
      </c>
      <c r="D232" s="27" t="s">
        <v>12</v>
      </c>
      <c r="E232" s="111">
        <v>2</v>
      </c>
      <c r="F232" s="112">
        <v>20</v>
      </c>
      <c r="G232" s="109">
        <v>40</v>
      </c>
    </row>
    <row r="233" ht="21" customHeight="1" spans="1:7">
      <c r="A233" s="26"/>
      <c r="B233" s="41"/>
      <c r="C233" s="27" t="s">
        <v>47</v>
      </c>
      <c r="D233" s="27" t="s">
        <v>12</v>
      </c>
      <c r="E233" s="111">
        <v>3</v>
      </c>
      <c r="F233" s="112">
        <v>15</v>
      </c>
      <c r="G233" s="109">
        <v>45</v>
      </c>
    </row>
    <row r="234" ht="21" customHeight="1" spans="1:7">
      <c r="A234" s="26"/>
      <c r="B234" s="41"/>
      <c r="C234" s="27" t="s">
        <v>333</v>
      </c>
      <c r="D234" s="27" t="s">
        <v>71</v>
      </c>
      <c r="E234" s="111">
        <v>4</v>
      </c>
      <c r="F234" s="112">
        <v>160</v>
      </c>
      <c r="G234" s="109">
        <v>640</v>
      </c>
    </row>
    <row r="235" ht="21" customHeight="1" spans="1:7">
      <c r="A235" s="26"/>
      <c r="B235" s="41"/>
      <c r="C235" s="27" t="s">
        <v>11</v>
      </c>
      <c r="D235" s="27" t="s">
        <v>12</v>
      </c>
      <c r="E235" s="111">
        <v>1</v>
      </c>
      <c r="F235" s="112">
        <v>200</v>
      </c>
      <c r="G235" s="109">
        <v>200</v>
      </c>
    </row>
    <row r="236" ht="21" customHeight="1" spans="1:7">
      <c r="A236" s="26"/>
      <c r="B236" s="41"/>
      <c r="C236" s="27" t="s">
        <v>357</v>
      </c>
      <c r="D236" s="27" t="s">
        <v>12</v>
      </c>
      <c r="E236" s="111">
        <v>5</v>
      </c>
      <c r="F236" s="112">
        <v>100</v>
      </c>
      <c r="G236" s="109">
        <v>500</v>
      </c>
    </row>
    <row r="237" ht="21" customHeight="1" spans="1:7">
      <c r="A237" s="26"/>
      <c r="B237" s="41"/>
      <c r="C237" s="27" t="s">
        <v>33</v>
      </c>
      <c r="D237" s="27" t="s">
        <v>12</v>
      </c>
      <c r="E237" s="111">
        <v>1</v>
      </c>
      <c r="F237" s="112">
        <v>220</v>
      </c>
      <c r="G237" s="109">
        <v>220</v>
      </c>
    </row>
    <row r="238" ht="21" customHeight="1" spans="1:7">
      <c r="A238" s="26"/>
      <c r="B238" s="41"/>
      <c r="C238" s="27" t="s">
        <v>94</v>
      </c>
      <c r="D238" s="27" t="s">
        <v>12</v>
      </c>
      <c r="E238" s="111">
        <v>2</v>
      </c>
      <c r="F238" s="112">
        <v>200</v>
      </c>
      <c r="G238" s="109">
        <v>400</v>
      </c>
    </row>
    <row r="239" ht="21" customHeight="1" spans="1:7">
      <c r="A239" s="26"/>
      <c r="B239" s="41"/>
      <c r="C239" s="27" t="s">
        <v>345</v>
      </c>
      <c r="D239" s="27" t="s">
        <v>12</v>
      </c>
      <c r="E239" s="111">
        <v>2</v>
      </c>
      <c r="F239" s="112">
        <v>20</v>
      </c>
      <c r="G239" s="109">
        <v>40</v>
      </c>
    </row>
    <row r="240" ht="21" customHeight="1" spans="1:7">
      <c r="A240" s="26"/>
      <c r="B240" s="41"/>
      <c r="C240" s="27" t="s">
        <v>85</v>
      </c>
      <c r="D240" s="27" t="s">
        <v>17</v>
      </c>
      <c r="E240" s="111">
        <v>1</v>
      </c>
      <c r="F240" s="112">
        <v>4000</v>
      </c>
      <c r="G240" s="109">
        <v>4000</v>
      </c>
    </row>
    <row r="241" ht="21" customHeight="1" spans="1:7">
      <c r="A241" s="26"/>
      <c r="B241" s="41"/>
      <c r="C241" s="27" t="s">
        <v>367</v>
      </c>
      <c r="D241" s="27" t="s">
        <v>12</v>
      </c>
      <c r="E241" s="111">
        <v>2</v>
      </c>
      <c r="F241" s="112">
        <v>100</v>
      </c>
      <c r="G241" s="109">
        <v>200</v>
      </c>
    </row>
    <row r="242" ht="21" customHeight="1" spans="1:7">
      <c r="A242" s="26"/>
      <c r="B242" s="41"/>
      <c r="C242" s="27" t="s">
        <v>16</v>
      </c>
      <c r="D242" s="27" t="s">
        <v>17</v>
      </c>
      <c r="E242" s="111">
        <v>4</v>
      </c>
      <c r="F242" s="112">
        <v>3000</v>
      </c>
      <c r="G242" s="109">
        <v>12000</v>
      </c>
    </row>
    <row r="243" ht="21" customHeight="1" spans="1:7">
      <c r="A243" s="26"/>
      <c r="B243" s="41"/>
      <c r="C243" s="27" t="s">
        <v>368</v>
      </c>
      <c r="D243" s="27" t="s">
        <v>12</v>
      </c>
      <c r="E243" s="111">
        <v>1</v>
      </c>
      <c r="F243" s="112">
        <v>5</v>
      </c>
      <c r="G243" s="109">
        <v>5</v>
      </c>
    </row>
    <row r="244" ht="21" customHeight="1" spans="1:7">
      <c r="A244" s="26"/>
      <c r="B244" s="41"/>
      <c r="C244" s="27" t="s">
        <v>312</v>
      </c>
      <c r="D244" s="27" t="s">
        <v>12</v>
      </c>
      <c r="E244" s="111">
        <v>1</v>
      </c>
      <c r="F244" s="112">
        <v>100</v>
      </c>
      <c r="G244" s="109">
        <v>100</v>
      </c>
    </row>
    <row r="245" ht="21" customHeight="1" spans="1:7">
      <c r="A245" s="26"/>
      <c r="B245" s="41"/>
      <c r="C245" s="27" t="s">
        <v>311</v>
      </c>
      <c r="D245" s="27" t="s">
        <v>12</v>
      </c>
      <c r="E245" s="111">
        <v>3</v>
      </c>
      <c r="F245" s="112">
        <v>10</v>
      </c>
      <c r="G245" s="109">
        <v>30</v>
      </c>
    </row>
    <row r="246" ht="21" customHeight="1" spans="1:7">
      <c r="A246" s="26"/>
      <c r="B246" s="41"/>
      <c r="C246" s="27" t="s">
        <v>369</v>
      </c>
      <c r="D246" s="27" t="s">
        <v>38</v>
      </c>
      <c r="E246" s="111">
        <v>1</v>
      </c>
      <c r="F246" s="112">
        <v>2000</v>
      </c>
      <c r="G246" s="109">
        <v>2000</v>
      </c>
    </row>
    <row r="247" ht="21" customHeight="1" spans="1:7">
      <c r="A247" s="26"/>
      <c r="B247" s="41"/>
      <c r="C247" s="32" t="s">
        <v>76</v>
      </c>
      <c r="D247" s="113" t="s">
        <v>77</v>
      </c>
      <c r="E247" s="32">
        <v>12.25</v>
      </c>
      <c r="F247" s="112">
        <v>65</v>
      </c>
      <c r="G247" s="109">
        <f t="shared" ref="G247:G251" si="6">E247*F247</f>
        <v>796.25</v>
      </c>
    </row>
    <row r="248" ht="21" customHeight="1" spans="1:7">
      <c r="A248" s="26"/>
      <c r="B248" s="41"/>
      <c r="C248" s="32" t="s">
        <v>154</v>
      </c>
      <c r="D248" s="113" t="s">
        <v>14</v>
      </c>
      <c r="E248" s="32">
        <v>0.44</v>
      </c>
      <c r="F248" s="112">
        <v>120</v>
      </c>
      <c r="G248" s="109">
        <f t="shared" si="6"/>
        <v>52.8</v>
      </c>
    </row>
    <row r="249" ht="21" customHeight="1" spans="1:7">
      <c r="A249" s="26"/>
      <c r="B249" s="41"/>
      <c r="C249" s="32"/>
      <c r="D249" s="113" t="s">
        <v>14</v>
      </c>
      <c r="E249" s="32">
        <v>0.13</v>
      </c>
      <c r="F249" s="112">
        <v>120</v>
      </c>
      <c r="G249" s="109">
        <f t="shared" si="6"/>
        <v>15.6</v>
      </c>
    </row>
    <row r="250" ht="21" customHeight="1" spans="1:7">
      <c r="A250" s="26"/>
      <c r="B250" s="41"/>
      <c r="C250" s="32" t="s">
        <v>364</v>
      </c>
      <c r="D250" s="113" t="s">
        <v>77</v>
      </c>
      <c r="E250" s="32">
        <v>8.47</v>
      </c>
      <c r="F250" s="112">
        <v>560</v>
      </c>
      <c r="G250" s="109">
        <f t="shared" si="6"/>
        <v>4743.2</v>
      </c>
    </row>
    <row r="251" ht="21" customHeight="1" spans="1:7">
      <c r="A251" s="26"/>
      <c r="B251" s="48"/>
      <c r="C251" s="32" t="s">
        <v>370</v>
      </c>
      <c r="D251" s="113" t="s">
        <v>77</v>
      </c>
      <c r="E251" s="32">
        <v>21.54</v>
      </c>
      <c r="F251" s="112">
        <v>320</v>
      </c>
      <c r="G251" s="109">
        <f t="shared" si="6"/>
        <v>6892.8</v>
      </c>
    </row>
    <row r="252" ht="21" customHeight="1" spans="1:7">
      <c r="A252" s="116"/>
      <c r="B252" s="26" t="s">
        <v>23</v>
      </c>
      <c r="C252" s="36"/>
      <c r="D252" s="36"/>
      <c r="E252" s="117"/>
      <c r="F252" s="118"/>
      <c r="G252" s="130">
        <f>SUM(G231:G251)</f>
        <v>33120.65</v>
      </c>
    </row>
    <row r="253" ht="21" customHeight="1" spans="1:7">
      <c r="A253" s="26">
        <v>9</v>
      </c>
      <c r="B253" s="63" t="s">
        <v>371</v>
      </c>
      <c r="C253" s="27" t="s">
        <v>41</v>
      </c>
      <c r="D253" s="27" t="s">
        <v>12</v>
      </c>
      <c r="E253" s="111">
        <v>1</v>
      </c>
      <c r="F253" s="112">
        <v>50</v>
      </c>
      <c r="G253" s="109">
        <v>50</v>
      </c>
    </row>
    <row r="254" ht="21" customHeight="1" spans="1:7">
      <c r="A254" s="26"/>
      <c r="B254" s="64"/>
      <c r="C254" s="27" t="s">
        <v>42</v>
      </c>
      <c r="D254" s="27" t="s">
        <v>12</v>
      </c>
      <c r="E254" s="111">
        <v>20</v>
      </c>
      <c r="F254" s="112">
        <v>5</v>
      </c>
      <c r="G254" s="109">
        <v>100</v>
      </c>
    </row>
    <row r="255" ht="21" customHeight="1" spans="1:7">
      <c r="A255" s="26"/>
      <c r="B255" s="64"/>
      <c r="C255" s="27" t="s">
        <v>18</v>
      </c>
      <c r="D255" s="27" t="s">
        <v>12</v>
      </c>
      <c r="E255" s="111">
        <v>28</v>
      </c>
      <c r="F255" s="112">
        <v>120</v>
      </c>
      <c r="G255" s="109">
        <v>3360</v>
      </c>
    </row>
    <row r="256" ht="21" customHeight="1" spans="1:7">
      <c r="A256" s="26"/>
      <c r="B256" s="64"/>
      <c r="C256" s="27" t="s">
        <v>311</v>
      </c>
      <c r="D256" s="27" t="s">
        <v>12</v>
      </c>
      <c r="E256" s="111">
        <v>3</v>
      </c>
      <c r="F256" s="112">
        <v>10</v>
      </c>
      <c r="G256" s="109">
        <v>30</v>
      </c>
    </row>
    <row r="257" ht="21" customHeight="1" spans="1:7">
      <c r="A257" s="26"/>
      <c r="B257" s="64"/>
      <c r="C257" s="27" t="s">
        <v>30</v>
      </c>
      <c r="D257" s="27" t="s">
        <v>12</v>
      </c>
      <c r="E257" s="111">
        <v>4</v>
      </c>
      <c r="F257" s="112">
        <v>100</v>
      </c>
      <c r="G257" s="109">
        <v>400</v>
      </c>
    </row>
    <row r="258" ht="21" customHeight="1" spans="1:7">
      <c r="A258" s="26"/>
      <c r="B258" s="64"/>
      <c r="C258" s="27" t="s">
        <v>33</v>
      </c>
      <c r="D258" s="27" t="s">
        <v>12</v>
      </c>
      <c r="E258" s="111">
        <v>1</v>
      </c>
      <c r="F258" s="112">
        <v>220</v>
      </c>
      <c r="G258" s="109">
        <v>220</v>
      </c>
    </row>
    <row r="259" ht="21" customHeight="1" spans="1:7">
      <c r="A259" s="26"/>
      <c r="B259" s="64"/>
      <c r="C259" s="27" t="s">
        <v>338</v>
      </c>
      <c r="D259" s="27" t="s">
        <v>12</v>
      </c>
      <c r="E259" s="111">
        <v>7</v>
      </c>
      <c r="F259" s="112">
        <v>90</v>
      </c>
      <c r="G259" s="109">
        <v>630</v>
      </c>
    </row>
    <row r="260" ht="21" customHeight="1" spans="1:7">
      <c r="A260" s="26"/>
      <c r="B260" s="64"/>
      <c r="C260" s="27" t="s">
        <v>372</v>
      </c>
      <c r="D260" s="27" t="s">
        <v>12</v>
      </c>
      <c r="E260" s="111">
        <v>2</v>
      </c>
      <c r="F260" s="112">
        <v>120</v>
      </c>
      <c r="G260" s="109">
        <v>240</v>
      </c>
    </row>
    <row r="261" ht="21" customHeight="1" spans="1:7">
      <c r="A261" s="26"/>
      <c r="B261" s="65"/>
      <c r="C261" s="27" t="s">
        <v>133</v>
      </c>
      <c r="D261" s="27" t="s">
        <v>12</v>
      </c>
      <c r="E261" s="111">
        <v>1</v>
      </c>
      <c r="F261" s="112">
        <v>10</v>
      </c>
      <c r="G261" s="109">
        <v>10</v>
      </c>
    </row>
    <row r="262" ht="21" customHeight="1" spans="1:7">
      <c r="A262" s="26"/>
      <c r="B262" s="63" t="s">
        <v>371</v>
      </c>
      <c r="C262" s="27" t="s">
        <v>312</v>
      </c>
      <c r="D262" s="27" t="s">
        <v>12</v>
      </c>
      <c r="E262" s="111">
        <v>6</v>
      </c>
      <c r="F262" s="112">
        <v>100</v>
      </c>
      <c r="G262" s="109">
        <v>600</v>
      </c>
    </row>
    <row r="263" ht="21" customHeight="1" spans="1:7">
      <c r="A263" s="26"/>
      <c r="B263" s="64"/>
      <c r="C263" s="27" t="s">
        <v>373</v>
      </c>
      <c r="D263" s="27" t="s">
        <v>12</v>
      </c>
      <c r="E263" s="111">
        <v>11</v>
      </c>
      <c r="F263" s="112">
        <v>180</v>
      </c>
      <c r="G263" s="109">
        <v>1980</v>
      </c>
    </row>
    <row r="264" ht="21" customHeight="1" spans="1:7">
      <c r="A264" s="26"/>
      <c r="B264" s="64"/>
      <c r="C264" s="27" t="s">
        <v>110</v>
      </c>
      <c r="D264" s="27" t="s">
        <v>12</v>
      </c>
      <c r="E264" s="111">
        <v>1</v>
      </c>
      <c r="F264" s="112">
        <v>220</v>
      </c>
      <c r="G264" s="109">
        <v>220</v>
      </c>
    </row>
    <row r="265" ht="21" customHeight="1" spans="1:7">
      <c r="A265" s="26"/>
      <c r="B265" s="64"/>
      <c r="C265" s="27" t="s">
        <v>90</v>
      </c>
      <c r="D265" s="27" t="s">
        <v>12</v>
      </c>
      <c r="E265" s="111">
        <v>3</v>
      </c>
      <c r="F265" s="112">
        <v>220</v>
      </c>
      <c r="G265" s="109">
        <v>660</v>
      </c>
    </row>
    <row r="266" ht="21" customHeight="1" spans="1:7">
      <c r="A266" s="26"/>
      <c r="B266" s="64"/>
      <c r="C266" s="27" t="s">
        <v>331</v>
      </c>
      <c r="D266" s="27" t="s">
        <v>38</v>
      </c>
      <c r="E266" s="111">
        <v>1</v>
      </c>
      <c r="F266" s="112">
        <v>2000</v>
      </c>
      <c r="G266" s="109">
        <v>2000</v>
      </c>
    </row>
    <row r="267" ht="21" customHeight="1" spans="1:7">
      <c r="A267" s="26"/>
      <c r="B267" s="64"/>
      <c r="C267" s="27" t="s">
        <v>11</v>
      </c>
      <c r="D267" s="27" t="s">
        <v>12</v>
      </c>
      <c r="E267" s="111">
        <v>2</v>
      </c>
      <c r="F267" s="112">
        <v>200</v>
      </c>
      <c r="G267" s="109">
        <v>400</v>
      </c>
    </row>
    <row r="268" ht="21" customHeight="1" spans="1:7">
      <c r="A268" s="26"/>
      <c r="B268" s="64"/>
      <c r="C268" s="27" t="s">
        <v>374</v>
      </c>
      <c r="D268" s="27" t="s">
        <v>12</v>
      </c>
      <c r="E268" s="111">
        <v>30</v>
      </c>
      <c r="F268" s="112">
        <v>90</v>
      </c>
      <c r="G268" s="109">
        <v>2700</v>
      </c>
    </row>
    <row r="269" ht="21" customHeight="1" spans="1:7">
      <c r="A269" s="26"/>
      <c r="B269" s="64"/>
      <c r="C269" s="27" t="s">
        <v>75</v>
      </c>
      <c r="D269" s="27" t="s">
        <v>17</v>
      </c>
      <c r="E269" s="111">
        <v>2</v>
      </c>
      <c r="F269" s="112">
        <v>4500</v>
      </c>
      <c r="G269" s="109">
        <v>8000</v>
      </c>
    </row>
    <row r="270" ht="21" customHeight="1" spans="1:7">
      <c r="A270" s="26"/>
      <c r="B270" s="65"/>
      <c r="C270" s="27" t="s">
        <v>45</v>
      </c>
      <c r="D270" s="27" t="s">
        <v>12</v>
      </c>
      <c r="E270" s="111">
        <v>3</v>
      </c>
      <c r="F270" s="112">
        <v>90</v>
      </c>
      <c r="G270" s="109">
        <v>270</v>
      </c>
    </row>
    <row r="271" ht="21" customHeight="1" spans="1:7">
      <c r="A271" s="116"/>
      <c r="B271" s="26" t="s">
        <v>23</v>
      </c>
      <c r="C271" s="36"/>
      <c r="D271" s="27"/>
      <c r="E271" s="117"/>
      <c r="F271" s="118"/>
      <c r="G271" s="119">
        <v>21870</v>
      </c>
    </row>
    <row r="272" ht="21" customHeight="1" spans="1:7">
      <c r="A272" s="26">
        <v>10</v>
      </c>
      <c r="B272" s="40" t="s">
        <v>375</v>
      </c>
      <c r="C272" s="27" t="s">
        <v>312</v>
      </c>
      <c r="D272" s="27" t="s">
        <v>12</v>
      </c>
      <c r="E272" s="111">
        <v>7</v>
      </c>
      <c r="F272" s="112">
        <v>100</v>
      </c>
      <c r="G272" s="109">
        <f t="shared" ref="G272:G335" si="7">E272*F272</f>
        <v>700</v>
      </c>
    </row>
    <row r="273" ht="21" customHeight="1" spans="1:7">
      <c r="A273" s="26"/>
      <c r="B273" s="41"/>
      <c r="C273" s="27" t="s">
        <v>376</v>
      </c>
      <c r="D273" s="27" t="s">
        <v>12</v>
      </c>
      <c r="E273" s="111">
        <v>2</v>
      </c>
      <c r="F273" s="112">
        <v>80</v>
      </c>
      <c r="G273" s="109">
        <f t="shared" si="7"/>
        <v>160</v>
      </c>
    </row>
    <row r="274" ht="21" customHeight="1" spans="1:7">
      <c r="A274" s="26"/>
      <c r="B274" s="41"/>
      <c r="C274" s="27" t="s">
        <v>41</v>
      </c>
      <c r="D274" s="27" t="s">
        <v>12</v>
      </c>
      <c r="E274" s="111">
        <v>1</v>
      </c>
      <c r="F274" s="112">
        <v>50</v>
      </c>
      <c r="G274" s="109">
        <f t="shared" si="7"/>
        <v>50</v>
      </c>
    </row>
    <row r="275" ht="21" customHeight="1" spans="1:7">
      <c r="A275" s="26"/>
      <c r="B275" s="41"/>
      <c r="C275" s="27" t="s">
        <v>319</v>
      </c>
      <c r="D275" s="27" t="s">
        <v>12</v>
      </c>
      <c r="E275" s="111">
        <v>1</v>
      </c>
      <c r="F275" s="112">
        <v>600</v>
      </c>
      <c r="G275" s="109">
        <f t="shared" si="7"/>
        <v>600</v>
      </c>
    </row>
    <row r="276" ht="21" customHeight="1" spans="1:7">
      <c r="A276" s="26"/>
      <c r="B276" s="41"/>
      <c r="C276" s="27" t="s">
        <v>161</v>
      </c>
      <c r="D276" s="27" t="s">
        <v>12</v>
      </c>
      <c r="E276" s="111">
        <v>1</v>
      </c>
      <c r="F276" s="112">
        <v>90</v>
      </c>
      <c r="G276" s="109">
        <f t="shared" si="7"/>
        <v>90</v>
      </c>
    </row>
    <row r="277" ht="21" customHeight="1" spans="1:7">
      <c r="A277" s="26"/>
      <c r="B277" s="41"/>
      <c r="C277" s="27" t="s">
        <v>132</v>
      </c>
      <c r="D277" s="27" t="s">
        <v>12</v>
      </c>
      <c r="E277" s="111">
        <v>10</v>
      </c>
      <c r="F277" s="112">
        <v>10</v>
      </c>
      <c r="G277" s="109">
        <f t="shared" si="7"/>
        <v>100</v>
      </c>
    </row>
    <row r="278" ht="21" customHeight="1" spans="1:7">
      <c r="A278" s="26"/>
      <c r="B278" s="41"/>
      <c r="C278" s="27" t="s">
        <v>335</v>
      </c>
      <c r="D278" s="27" t="s">
        <v>12</v>
      </c>
      <c r="E278" s="111">
        <v>25</v>
      </c>
      <c r="F278" s="112">
        <v>50</v>
      </c>
      <c r="G278" s="109">
        <f t="shared" si="7"/>
        <v>1250</v>
      </c>
    </row>
    <row r="279" ht="21" customHeight="1" spans="1:7">
      <c r="A279" s="26"/>
      <c r="B279" s="41"/>
      <c r="C279" s="27" t="s">
        <v>360</v>
      </c>
      <c r="D279" s="27" t="s">
        <v>12</v>
      </c>
      <c r="E279" s="111">
        <v>30</v>
      </c>
      <c r="F279" s="112">
        <v>10</v>
      </c>
      <c r="G279" s="109">
        <f t="shared" si="7"/>
        <v>300</v>
      </c>
    </row>
    <row r="280" ht="21" customHeight="1" spans="1:7">
      <c r="A280" s="26"/>
      <c r="B280" s="41"/>
      <c r="C280" s="27" t="s">
        <v>42</v>
      </c>
      <c r="D280" s="27" t="s">
        <v>12</v>
      </c>
      <c r="E280" s="111">
        <v>5</v>
      </c>
      <c r="F280" s="112">
        <v>10</v>
      </c>
      <c r="G280" s="109">
        <f t="shared" si="7"/>
        <v>50</v>
      </c>
    </row>
    <row r="281" ht="21" customHeight="1" spans="1:7">
      <c r="A281" s="26"/>
      <c r="B281" s="41"/>
      <c r="C281" s="27" t="s">
        <v>343</v>
      </c>
      <c r="D281" s="27" t="s">
        <v>12</v>
      </c>
      <c r="E281" s="111">
        <v>4</v>
      </c>
      <c r="F281" s="112">
        <v>10</v>
      </c>
      <c r="G281" s="109">
        <f t="shared" si="7"/>
        <v>40</v>
      </c>
    </row>
    <row r="282" ht="21" customHeight="1" spans="1:7">
      <c r="A282" s="26"/>
      <c r="B282" s="41"/>
      <c r="C282" s="27" t="s">
        <v>196</v>
      </c>
      <c r="D282" s="27" t="s">
        <v>12</v>
      </c>
      <c r="E282" s="111">
        <v>1</v>
      </c>
      <c r="F282" s="112">
        <v>220</v>
      </c>
      <c r="G282" s="109">
        <f t="shared" si="7"/>
        <v>220</v>
      </c>
    </row>
    <row r="283" ht="21" customHeight="1" spans="1:7">
      <c r="A283" s="26"/>
      <c r="B283" s="41"/>
      <c r="C283" s="27" t="s">
        <v>362</v>
      </c>
      <c r="D283" s="27" t="s">
        <v>12</v>
      </c>
      <c r="E283" s="111">
        <v>1</v>
      </c>
      <c r="F283" s="112">
        <v>20</v>
      </c>
      <c r="G283" s="109">
        <f t="shared" si="7"/>
        <v>20</v>
      </c>
    </row>
    <row r="284" ht="21" customHeight="1" spans="1:7">
      <c r="A284" s="26"/>
      <c r="B284" s="41"/>
      <c r="C284" s="27" t="s">
        <v>336</v>
      </c>
      <c r="D284" s="27" t="s">
        <v>12</v>
      </c>
      <c r="E284" s="111">
        <v>1</v>
      </c>
      <c r="F284" s="112">
        <v>10</v>
      </c>
      <c r="G284" s="109">
        <f t="shared" si="7"/>
        <v>10</v>
      </c>
    </row>
    <row r="285" ht="21" customHeight="1" spans="1:7">
      <c r="A285" s="26"/>
      <c r="B285" s="41"/>
      <c r="C285" s="27" t="s">
        <v>377</v>
      </c>
      <c r="D285" s="27" t="s">
        <v>12</v>
      </c>
      <c r="E285" s="111">
        <v>1</v>
      </c>
      <c r="F285" s="112">
        <v>90</v>
      </c>
      <c r="G285" s="109">
        <f t="shared" si="7"/>
        <v>90</v>
      </c>
    </row>
    <row r="286" ht="21" customHeight="1" spans="1:7">
      <c r="A286" s="26"/>
      <c r="B286" s="41"/>
      <c r="C286" s="27" t="s">
        <v>89</v>
      </c>
      <c r="D286" s="27" t="s">
        <v>12</v>
      </c>
      <c r="E286" s="121">
        <v>3</v>
      </c>
      <c r="F286" s="27">
        <v>200</v>
      </c>
      <c r="G286" s="109">
        <f t="shared" si="7"/>
        <v>600</v>
      </c>
    </row>
    <row r="287" ht="21" customHeight="1" spans="1:7">
      <c r="A287" s="26"/>
      <c r="B287" s="41"/>
      <c r="C287" s="27" t="s">
        <v>315</v>
      </c>
      <c r="D287" s="27" t="s">
        <v>12</v>
      </c>
      <c r="E287" s="121">
        <v>4</v>
      </c>
      <c r="F287" s="27">
        <v>20</v>
      </c>
      <c r="G287" s="109">
        <f t="shared" si="7"/>
        <v>80</v>
      </c>
    </row>
    <row r="288" ht="21" customHeight="1" spans="1:7">
      <c r="A288" s="26"/>
      <c r="B288" s="41"/>
      <c r="C288" s="27" t="s">
        <v>45</v>
      </c>
      <c r="D288" s="27" t="s">
        <v>12</v>
      </c>
      <c r="E288" s="121">
        <v>7</v>
      </c>
      <c r="F288" s="27">
        <v>90</v>
      </c>
      <c r="G288" s="109">
        <f t="shared" si="7"/>
        <v>630</v>
      </c>
    </row>
    <row r="289" ht="21" customHeight="1" spans="1:7">
      <c r="A289" s="26"/>
      <c r="B289" s="41"/>
      <c r="C289" s="27" t="s">
        <v>310</v>
      </c>
      <c r="D289" s="27" t="s">
        <v>12</v>
      </c>
      <c r="E289" s="121">
        <v>2</v>
      </c>
      <c r="F289" s="27">
        <v>20</v>
      </c>
      <c r="G289" s="109">
        <f t="shared" si="7"/>
        <v>40</v>
      </c>
    </row>
    <row r="290" ht="21" customHeight="1" spans="1:7">
      <c r="A290" s="26"/>
      <c r="B290" s="41"/>
      <c r="C290" s="27" t="s">
        <v>334</v>
      </c>
      <c r="D290" s="27" t="s">
        <v>12</v>
      </c>
      <c r="E290" s="121">
        <v>2</v>
      </c>
      <c r="F290" s="27">
        <v>90</v>
      </c>
      <c r="G290" s="109">
        <f t="shared" si="7"/>
        <v>180</v>
      </c>
    </row>
    <row r="291" ht="21" customHeight="1" spans="1:7">
      <c r="A291" s="26"/>
      <c r="B291" s="41"/>
      <c r="C291" s="27" t="s">
        <v>30</v>
      </c>
      <c r="D291" s="27" t="s">
        <v>12</v>
      </c>
      <c r="E291" s="121">
        <v>3</v>
      </c>
      <c r="F291" s="27">
        <v>100</v>
      </c>
      <c r="G291" s="109">
        <f t="shared" si="7"/>
        <v>300</v>
      </c>
    </row>
    <row r="292" ht="21" customHeight="1" spans="1:7">
      <c r="A292" s="26"/>
      <c r="B292" s="41"/>
      <c r="C292" s="27" t="s">
        <v>11</v>
      </c>
      <c r="D292" s="27" t="s">
        <v>12</v>
      </c>
      <c r="E292" s="121">
        <v>10</v>
      </c>
      <c r="F292" s="27">
        <v>200</v>
      </c>
      <c r="G292" s="109">
        <f t="shared" si="7"/>
        <v>2000</v>
      </c>
    </row>
    <row r="293" ht="21" customHeight="1" spans="1:7">
      <c r="A293" s="26"/>
      <c r="B293" s="41"/>
      <c r="C293" s="27" t="s">
        <v>273</v>
      </c>
      <c r="D293" s="27" t="s">
        <v>12</v>
      </c>
      <c r="E293" s="108">
        <v>1</v>
      </c>
      <c r="F293" s="109">
        <v>100</v>
      </c>
      <c r="G293" s="109">
        <f t="shared" si="7"/>
        <v>100</v>
      </c>
    </row>
    <row r="294" ht="21" customHeight="1" spans="1:7">
      <c r="A294" s="26"/>
      <c r="B294" s="41"/>
      <c r="C294" s="120" t="s">
        <v>148</v>
      </c>
      <c r="D294" s="27" t="s">
        <v>12</v>
      </c>
      <c r="E294" s="108">
        <v>3</v>
      </c>
      <c r="F294" s="109">
        <v>50</v>
      </c>
      <c r="G294" s="109">
        <f t="shared" si="7"/>
        <v>150</v>
      </c>
    </row>
    <row r="295" ht="21" customHeight="1" spans="1:7">
      <c r="A295" s="26"/>
      <c r="B295" s="41"/>
      <c r="C295" s="120" t="s">
        <v>327</v>
      </c>
      <c r="D295" s="27" t="s">
        <v>12</v>
      </c>
      <c r="E295" s="111">
        <v>1</v>
      </c>
      <c r="F295" s="112">
        <v>20</v>
      </c>
      <c r="G295" s="109">
        <f t="shared" si="7"/>
        <v>20</v>
      </c>
    </row>
    <row r="296" ht="21" customHeight="1" spans="1:7">
      <c r="A296" s="26"/>
      <c r="B296" s="41"/>
      <c r="C296" s="120" t="s">
        <v>149</v>
      </c>
      <c r="D296" s="27" t="s">
        <v>12</v>
      </c>
      <c r="E296" s="111">
        <v>3</v>
      </c>
      <c r="F296" s="112">
        <v>5</v>
      </c>
      <c r="G296" s="109">
        <f t="shared" si="7"/>
        <v>15</v>
      </c>
    </row>
    <row r="297" ht="21" customHeight="1" spans="1:7">
      <c r="A297" s="26"/>
      <c r="B297" s="41"/>
      <c r="C297" s="27" t="s">
        <v>40</v>
      </c>
      <c r="D297" s="27" t="s">
        <v>12</v>
      </c>
      <c r="E297" s="111">
        <v>2</v>
      </c>
      <c r="F297" s="112">
        <v>90</v>
      </c>
      <c r="G297" s="109">
        <f t="shared" si="7"/>
        <v>180</v>
      </c>
    </row>
    <row r="298" ht="21" customHeight="1" spans="1:7">
      <c r="A298" s="26"/>
      <c r="B298" s="41"/>
      <c r="C298" s="27" t="s">
        <v>92</v>
      </c>
      <c r="D298" s="27" t="s">
        <v>12</v>
      </c>
      <c r="E298" s="111">
        <v>1</v>
      </c>
      <c r="F298" s="112">
        <v>220</v>
      </c>
      <c r="G298" s="109">
        <f t="shared" si="7"/>
        <v>220</v>
      </c>
    </row>
    <row r="299" ht="21" customHeight="1" spans="1:7">
      <c r="A299" s="26"/>
      <c r="B299" s="41"/>
      <c r="C299" s="27" t="s">
        <v>333</v>
      </c>
      <c r="D299" s="27" t="s">
        <v>17</v>
      </c>
      <c r="E299" s="121">
        <v>7</v>
      </c>
      <c r="F299" s="27">
        <v>160</v>
      </c>
      <c r="G299" s="109">
        <f t="shared" si="7"/>
        <v>1120</v>
      </c>
    </row>
    <row r="300" ht="21" customHeight="1" spans="1:7">
      <c r="A300" s="26"/>
      <c r="B300" s="41"/>
      <c r="C300" s="27" t="s">
        <v>87</v>
      </c>
      <c r="D300" s="27" t="s">
        <v>12</v>
      </c>
      <c r="E300" s="121">
        <v>2</v>
      </c>
      <c r="F300" s="27">
        <v>120</v>
      </c>
      <c r="G300" s="109">
        <f t="shared" si="7"/>
        <v>240</v>
      </c>
    </row>
    <row r="301" ht="21" customHeight="1" spans="1:7">
      <c r="A301" s="26"/>
      <c r="B301" s="41"/>
      <c r="C301" s="27" t="s">
        <v>18</v>
      </c>
      <c r="D301" s="27" t="s">
        <v>12</v>
      </c>
      <c r="E301" s="111">
        <v>14</v>
      </c>
      <c r="F301" s="112">
        <v>120</v>
      </c>
      <c r="G301" s="109">
        <f t="shared" si="7"/>
        <v>1680</v>
      </c>
    </row>
    <row r="302" ht="21" customHeight="1" spans="1:7">
      <c r="A302" s="26"/>
      <c r="B302" s="41"/>
      <c r="C302" s="27" t="s">
        <v>378</v>
      </c>
      <c r="D302" s="27" t="s">
        <v>12</v>
      </c>
      <c r="E302" s="121">
        <v>1</v>
      </c>
      <c r="F302" s="27">
        <v>220</v>
      </c>
      <c r="G302" s="109">
        <f t="shared" si="7"/>
        <v>220</v>
      </c>
    </row>
    <row r="303" ht="21" customHeight="1" spans="1:7">
      <c r="A303" s="26"/>
      <c r="B303" s="41"/>
      <c r="C303" s="27" t="s">
        <v>379</v>
      </c>
      <c r="D303" s="27" t="s">
        <v>12</v>
      </c>
      <c r="E303" s="121">
        <v>1</v>
      </c>
      <c r="F303" s="27">
        <v>100</v>
      </c>
      <c r="G303" s="109">
        <f t="shared" si="7"/>
        <v>100</v>
      </c>
    </row>
    <row r="304" ht="21" customHeight="1" spans="1:7">
      <c r="A304" s="26"/>
      <c r="B304" s="41"/>
      <c r="C304" s="27" t="s">
        <v>161</v>
      </c>
      <c r="D304" s="27" t="s">
        <v>12</v>
      </c>
      <c r="E304" s="121">
        <v>1</v>
      </c>
      <c r="F304" s="27">
        <v>90</v>
      </c>
      <c r="G304" s="109">
        <f t="shared" si="7"/>
        <v>90</v>
      </c>
    </row>
    <row r="305" ht="21" customHeight="1" spans="1:7">
      <c r="A305" s="26"/>
      <c r="B305" s="41"/>
      <c r="C305" s="27" t="s">
        <v>53</v>
      </c>
      <c r="D305" s="27" t="s">
        <v>12</v>
      </c>
      <c r="E305" s="121">
        <v>5</v>
      </c>
      <c r="F305" s="27">
        <v>20</v>
      </c>
      <c r="G305" s="109">
        <f t="shared" si="7"/>
        <v>100</v>
      </c>
    </row>
    <row r="306" ht="21" customHeight="1" spans="1:7">
      <c r="A306" s="26"/>
      <c r="B306" s="41"/>
      <c r="C306" s="27" t="s">
        <v>75</v>
      </c>
      <c r="D306" s="27" t="s">
        <v>17</v>
      </c>
      <c r="E306" s="111">
        <v>2</v>
      </c>
      <c r="F306" s="112">
        <v>4500</v>
      </c>
      <c r="G306" s="109">
        <f t="shared" si="7"/>
        <v>9000</v>
      </c>
    </row>
    <row r="307" ht="21" customHeight="1" spans="1:7">
      <c r="A307" s="26"/>
      <c r="B307" s="41"/>
      <c r="C307" s="27" t="s">
        <v>331</v>
      </c>
      <c r="D307" s="27" t="s">
        <v>38</v>
      </c>
      <c r="E307" s="111">
        <v>1</v>
      </c>
      <c r="F307" s="112">
        <v>2000</v>
      </c>
      <c r="G307" s="109">
        <f t="shared" si="7"/>
        <v>2000</v>
      </c>
    </row>
    <row r="308" ht="21" customHeight="1" spans="1:7">
      <c r="A308" s="26"/>
      <c r="B308" s="41"/>
      <c r="C308" s="34" t="s">
        <v>76</v>
      </c>
      <c r="D308" s="123" t="s">
        <v>77</v>
      </c>
      <c r="E308" s="124">
        <v>27.125</v>
      </c>
      <c r="F308" s="112">
        <v>65</v>
      </c>
      <c r="G308" s="109">
        <f t="shared" si="7"/>
        <v>1763.125</v>
      </c>
    </row>
    <row r="309" ht="21" customHeight="1" spans="1:7">
      <c r="A309" s="26"/>
      <c r="B309" s="41"/>
      <c r="C309" s="49"/>
      <c r="D309" s="123" t="s">
        <v>77</v>
      </c>
      <c r="E309" s="124">
        <v>174.4</v>
      </c>
      <c r="F309" s="112">
        <v>65</v>
      </c>
      <c r="G309" s="109">
        <f t="shared" si="7"/>
        <v>11336</v>
      </c>
    </row>
    <row r="310" ht="21" customHeight="1" spans="1:7">
      <c r="A310" s="26"/>
      <c r="B310" s="41"/>
      <c r="C310" s="49"/>
      <c r="D310" s="123" t="s">
        <v>77</v>
      </c>
      <c r="E310" s="124">
        <v>23.97</v>
      </c>
      <c r="F310" s="112">
        <v>65</v>
      </c>
      <c r="G310" s="109">
        <f t="shared" si="7"/>
        <v>1558.05</v>
      </c>
    </row>
    <row r="311" ht="21" customHeight="1" spans="1:7">
      <c r="A311" s="26"/>
      <c r="B311" s="41"/>
      <c r="C311" s="49"/>
      <c r="D311" s="123" t="s">
        <v>77</v>
      </c>
      <c r="E311" s="124">
        <v>25.92</v>
      </c>
      <c r="F311" s="112">
        <v>65</v>
      </c>
      <c r="G311" s="109">
        <f t="shared" si="7"/>
        <v>1684.8</v>
      </c>
    </row>
    <row r="312" ht="21" customHeight="1" spans="1:7">
      <c r="A312" s="26"/>
      <c r="B312" s="41"/>
      <c r="C312" s="49"/>
      <c r="D312" s="123" t="s">
        <v>77</v>
      </c>
      <c r="E312" s="124">
        <v>51.66</v>
      </c>
      <c r="F312" s="112">
        <v>65</v>
      </c>
      <c r="G312" s="109">
        <f t="shared" si="7"/>
        <v>3357.9</v>
      </c>
    </row>
    <row r="313" ht="21" customHeight="1" spans="1:7">
      <c r="A313" s="26"/>
      <c r="B313" s="41"/>
      <c r="C313" s="49"/>
      <c r="D313" s="123" t="s">
        <v>77</v>
      </c>
      <c r="E313" s="124">
        <v>24.6</v>
      </c>
      <c r="F313" s="112">
        <v>65</v>
      </c>
      <c r="G313" s="109">
        <f t="shared" si="7"/>
        <v>1599</v>
      </c>
    </row>
    <row r="314" ht="21" customHeight="1" spans="1:7">
      <c r="A314" s="26"/>
      <c r="B314" s="41"/>
      <c r="C314" s="49"/>
      <c r="D314" s="123" t="s">
        <v>77</v>
      </c>
      <c r="E314" s="124">
        <v>12.25</v>
      </c>
      <c r="F314" s="112">
        <v>65</v>
      </c>
      <c r="G314" s="109">
        <f t="shared" si="7"/>
        <v>796.25</v>
      </c>
    </row>
    <row r="315" ht="21" customHeight="1" spans="1:7">
      <c r="A315" s="26"/>
      <c r="B315" s="41"/>
      <c r="C315" s="49"/>
      <c r="D315" s="123" t="s">
        <v>77</v>
      </c>
      <c r="E315" s="124">
        <v>8.9728</v>
      </c>
      <c r="F315" s="112">
        <v>65</v>
      </c>
      <c r="G315" s="109">
        <f t="shared" si="7"/>
        <v>583.232</v>
      </c>
    </row>
    <row r="316" ht="21" customHeight="1" spans="1:7">
      <c r="A316" s="26"/>
      <c r="B316" s="41"/>
      <c r="C316" s="49"/>
      <c r="D316" s="123" t="s">
        <v>77</v>
      </c>
      <c r="E316" s="124">
        <v>25.864</v>
      </c>
      <c r="F316" s="112">
        <v>65</v>
      </c>
      <c r="G316" s="109">
        <f t="shared" si="7"/>
        <v>1681.16</v>
      </c>
    </row>
    <row r="317" ht="21" customHeight="1" spans="1:7">
      <c r="A317" s="26"/>
      <c r="B317" s="41"/>
      <c r="C317" s="49"/>
      <c r="D317" s="123" t="s">
        <v>77</v>
      </c>
      <c r="E317" s="124">
        <v>5.0468</v>
      </c>
      <c r="F317" s="112">
        <v>65</v>
      </c>
      <c r="G317" s="109">
        <f t="shared" si="7"/>
        <v>328.042</v>
      </c>
    </row>
    <row r="318" ht="21" customHeight="1" spans="1:7">
      <c r="A318" s="26"/>
      <c r="B318" s="41"/>
      <c r="C318" s="49"/>
      <c r="D318" s="123" t="s">
        <v>77</v>
      </c>
      <c r="E318" s="124">
        <v>12.78</v>
      </c>
      <c r="F318" s="112">
        <v>65</v>
      </c>
      <c r="G318" s="109">
        <f t="shared" ref="G318:G346" si="8">E318*F318</f>
        <v>830.7</v>
      </c>
    </row>
    <row r="319" ht="21" customHeight="1" spans="1:7">
      <c r="A319" s="26"/>
      <c r="B319" s="41"/>
      <c r="C319" s="35"/>
      <c r="D319" s="123" t="s">
        <v>77</v>
      </c>
      <c r="E319" s="124">
        <v>23.28</v>
      </c>
      <c r="F319" s="112">
        <v>65</v>
      </c>
      <c r="G319" s="109">
        <f t="shared" si="8"/>
        <v>1513.2</v>
      </c>
    </row>
    <row r="320" ht="21" customHeight="1" spans="1:7">
      <c r="A320" s="26"/>
      <c r="B320" s="41"/>
      <c r="C320" s="32" t="s">
        <v>139</v>
      </c>
      <c r="D320" s="123" t="s">
        <v>14</v>
      </c>
      <c r="E320" s="124">
        <v>14.22</v>
      </c>
      <c r="F320" s="112">
        <v>320</v>
      </c>
      <c r="G320" s="109">
        <f t="shared" si="8"/>
        <v>4550.4</v>
      </c>
    </row>
    <row r="321" ht="21" customHeight="1" spans="1:7">
      <c r="A321" s="26"/>
      <c r="B321" s="41"/>
      <c r="C321" s="32"/>
      <c r="D321" s="123" t="s">
        <v>14</v>
      </c>
      <c r="E321" s="124">
        <v>13.428</v>
      </c>
      <c r="F321" s="112">
        <v>320</v>
      </c>
      <c r="G321" s="109">
        <f t="shared" si="8"/>
        <v>4296.96</v>
      </c>
    </row>
    <row r="322" ht="21" customHeight="1" spans="1:7">
      <c r="A322" s="26"/>
      <c r="B322" s="41"/>
      <c r="C322" s="32"/>
      <c r="D322" s="123" t="s">
        <v>14</v>
      </c>
      <c r="E322" s="124">
        <v>66.021</v>
      </c>
      <c r="F322" s="112">
        <v>320</v>
      </c>
      <c r="G322" s="109">
        <f t="shared" si="8"/>
        <v>21126.72</v>
      </c>
    </row>
    <row r="323" ht="21" customHeight="1" spans="1:7">
      <c r="A323" s="26"/>
      <c r="B323" s="41"/>
      <c r="C323" s="32"/>
      <c r="D323" s="123" t="s">
        <v>14</v>
      </c>
      <c r="E323" s="124">
        <v>9.7632</v>
      </c>
      <c r="F323" s="112">
        <v>320</v>
      </c>
      <c r="G323" s="109">
        <f t="shared" si="8"/>
        <v>3124.224</v>
      </c>
    </row>
    <row r="324" ht="21" customHeight="1" spans="1:7">
      <c r="A324" s="26"/>
      <c r="B324" s="41"/>
      <c r="C324" s="32" t="s">
        <v>340</v>
      </c>
      <c r="D324" s="123" t="s">
        <v>14</v>
      </c>
      <c r="E324" s="124">
        <v>5.61</v>
      </c>
      <c r="F324" s="112">
        <v>85</v>
      </c>
      <c r="G324" s="109">
        <f t="shared" si="8"/>
        <v>476.85</v>
      </c>
    </row>
    <row r="325" ht="21" customHeight="1" spans="1:7">
      <c r="A325" s="26"/>
      <c r="B325" s="41"/>
      <c r="C325" s="32"/>
      <c r="D325" s="123" t="s">
        <v>14</v>
      </c>
      <c r="E325" s="124">
        <v>4.851</v>
      </c>
      <c r="F325" s="112">
        <v>85</v>
      </c>
      <c r="G325" s="109">
        <f t="shared" si="8"/>
        <v>412.335</v>
      </c>
    </row>
    <row r="326" ht="21" customHeight="1" spans="1:7">
      <c r="A326" s="26"/>
      <c r="B326" s="41"/>
      <c r="C326" s="32"/>
      <c r="D326" s="123" t="s">
        <v>14</v>
      </c>
      <c r="E326" s="124">
        <v>7.843</v>
      </c>
      <c r="F326" s="112">
        <v>85</v>
      </c>
      <c r="G326" s="109">
        <f t="shared" si="8"/>
        <v>666.655</v>
      </c>
    </row>
    <row r="327" ht="21" customHeight="1" spans="1:7">
      <c r="A327" s="26"/>
      <c r="B327" s="41"/>
      <c r="C327" s="32" t="s">
        <v>142</v>
      </c>
      <c r="D327" s="123" t="s">
        <v>14</v>
      </c>
      <c r="E327" s="124">
        <v>1.4268</v>
      </c>
      <c r="F327" s="112">
        <v>340</v>
      </c>
      <c r="G327" s="109">
        <f t="shared" si="8"/>
        <v>485.112</v>
      </c>
    </row>
    <row r="328" ht="21" customHeight="1" spans="1:7">
      <c r="A328" s="26"/>
      <c r="B328" s="41"/>
      <c r="C328" s="32"/>
      <c r="D328" s="123" t="s">
        <v>14</v>
      </c>
      <c r="E328" s="124">
        <v>0.543168</v>
      </c>
      <c r="F328" s="112">
        <v>340</v>
      </c>
      <c r="G328" s="109">
        <f t="shared" si="8"/>
        <v>184.67712</v>
      </c>
    </row>
    <row r="329" ht="21" customHeight="1" spans="1:7">
      <c r="A329" s="26"/>
      <c r="B329" s="41"/>
      <c r="C329" s="32"/>
      <c r="D329" s="123" t="s">
        <v>14</v>
      </c>
      <c r="E329" s="124">
        <v>0.492</v>
      </c>
      <c r="F329" s="112">
        <v>340</v>
      </c>
      <c r="G329" s="109">
        <f t="shared" si="8"/>
        <v>167.28</v>
      </c>
    </row>
    <row r="330" ht="21" customHeight="1" spans="1:7">
      <c r="A330" s="26"/>
      <c r="B330" s="41"/>
      <c r="C330" s="32"/>
      <c r="D330" s="123" t="s">
        <v>14</v>
      </c>
      <c r="E330" s="124">
        <v>0.526128</v>
      </c>
      <c r="F330" s="112">
        <v>340</v>
      </c>
      <c r="G330" s="109">
        <f t="shared" si="8"/>
        <v>178.88352</v>
      </c>
    </row>
    <row r="331" ht="21" customHeight="1" spans="1:7">
      <c r="A331" s="26"/>
      <c r="B331" s="41"/>
      <c r="C331" s="32"/>
      <c r="D331" s="123" t="s">
        <v>14</v>
      </c>
      <c r="E331" s="124">
        <v>2.83434</v>
      </c>
      <c r="F331" s="112">
        <v>340</v>
      </c>
      <c r="G331" s="109">
        <f t="shared" si="8"/>
        <v>963.6756</v>
      </c>
    </row>
    <row r="332" ht="21" customHeight="1" spans="1:7">
      <c r="A332" s="26"/>
      <c r="B332" s="41"/>
      <c r="C332" s="32"/>
      <c r="D332" s="123" t="s">
        <v>14</v>
      </c>
      <c r="E332" s="124">
        <v>1.99704</v>
      </c>
      <c r="F332" s="112">
        <v>340</v>
      </c>
      <c r="G332" s="109">
        <f t="shared" si="8"/>
        <v>678.9936</v>
      </c>
    </row>
    <row r="333" ht="21" customHeight="1" spans="1:7">
      <c r="A333" s="26"/>
      <c r="B333" s="41"/>
      <c r="C333" s="32" t="s">
        <v>320</v>
      </c>
      <c r="D333" s="123" t="s">
        <v>14</v>
      </c>
      <c r="E333" s="124">
        <v>1.9656</v>
      </c>
      <c r="F333" s="112">
        <v>340</v>
      </c>
      <c r="G333" s="109">
        <f t="shared" si="8"/>
        <v>668.304</v>
      </c>
    </row>
    <row r="334" ht="21" customHeight="1" spans="1:7">
      <c r="A334" s="26"/>
      <c r="B334" s="41"/>
      <c r="C334" s="32" t="s">
        <v>321</v>
      </c>
      <c r="D334" s="123" t="s">
        <v>77</v>
      </c>
      <c r="E334" s="124">
        <v>95.48</v>
      </c>
      <c r="F334" s="112">
        <v>120</v>
      </c>
      <c r="G334" s="109">
        <f t="shared" si="8"/>
        <v>11457.6</v>
      </c>
    </row>
    <row r="335" ht="21" customHeight="1" spans="1:7">
      <c r="A335" s="26"/>
      <c r="B335" s="41"/>
      <c r="C335" s="32" t="s">
        <v>141</v>
      </c>
      <c r="D335" s="123" t="s">
        <v>77</v>
      </c>
      <c r="E335" s="124">
        <v>9.297</v>
      </c>
      <c r="F335" s="112">
        <v>100</v>
      </c>
      <c r="G335" s="109">
        <f t="shared" si="8"/>
        <v>929.7</v>
      </c>
    </row>
    <row r="336" ht="21" customHeight="1" spans="1:7">
      <c r="A336" s="26"/>
      <c r="B336" s="41"/>
      <c r="C336" s="32"/>
      <c r="D336" s="123" t="s">
        <v>77</v>
      </c>
      <c r="E336" s="124">
        <v>5.4</v>
      </c>
      <c r="F336" s="112">
        <v>100</v>
      </c>
      <c r="G336" s="109">
        <f t="shared" si="8"/>
        <v>540</v>
      </c>
    </row>
    <row r="337" ht="21" customHeight="1" spans="1:7">
      <c r="A337" s="26"/>
      <c r="B337" s="41"/>
      <c r="C337" s="32"/>
      <c r="D337" s="123" t="s">
        <v>77</v>
      </c>
      <c r="E337" s="124">
        <v>1.5</v>
      </c>
      <c r="F337" s="112">
        <v>100</v>
      </c>
      <c r="G337" s="109">
        <f t="shared" si="8"/>
        <v>150</v>
      </c>
    </row>
    <row r="338" ht="21" customHeight="1" spans="1:7">
      <c r="A338" s="26"/>
      <c r="B338" s="41"/>
      <c r="C338" s="32" t="s">
        <v>154</v>
      </c>
      <c r="D338" s="123" t="s">
        <v>14</v>
      </c>
      <c r="E338" s="124">
        <v>1.567104</v>
      </c>
      <c r="F338" s="112">
        <v>120</v>
      </c>
      <c r="G338" s="109">
        <f t="shared" si="8"/>
        <v>188.05248</v>
      </c>
    </row>
    <row r="339" ht="21" customHeight="1" spans="1:7">
      <c r="A339" s="26"/>
      <c r="B339" s="41"/>
      <c r="C339" s="32"/>
      <c r="D339" s="123" t="s">
        <v>14</v>
      </c>
      <c r="E339" s="124">
        <v>0.357</v>
      </c>
      <c r="F339" s="112">
        <v>120</v>
      </c>
      <c r="G339" s="109">
        <f t="shared" si="8"/>
        <v>42.84</v>
      </c>
    </row>
    <row r="340" ht="21" customHeight="1" spans="1:7">
      <c r="A340" s="26"/>
      <c r="B340" s="41"/>
      <c r="C340" s="32" t="s">
        <v>97</v>
      </c>
      <c r="D340" s="123" t="s">
        <v>98</v>
      </c>
      <c r="E340" s="125">
        <v>1</v>
      </c>
      <c r="F340" s="112">
        <v>400</v>
      </c>
      <c r="G340" s="109">
        <f t="shared" si="8"/>
        <v>400</v>
      </c>
    </row>
    <row r="341" ht="21" customHeight="1" spans="1:7">
      <c r="A341" s="26"/>
      <c r="B341" s="41"/>
      <c r="C341" s="32" t="s">
        <v>162</v>
      </c>
      <c r="D341" s="123" t="s">
        <v>38</v>
      </c>
      <c r="E341" s="125">
        <v>1</v>
      </c>
      <c r="F341" s="112">
        <v>2000</v>
      </c>
      <c r="G341" s="109">
        <f t="shared" si="8"/>
        <v>2000</v>
      </c>
    </row>
    <row r="342" ht="21" customHeight="1" spans="1:7">
      <c r="A342" s="26"/>
      <c r="B342" s="41"/>
      <c r="C342" s="32" t="s">
        <v>106</v>
      </c>
      <c r="D342" s="123" t="s">
        <v>38</v>
      </c>
      <c r="E342" s="125">
        <v>1</v>
      </c>
      <c r="F342" s="112">
        <v>4000</v>
      </c>
      <c r="G342" s="109">
        <f t="shared" si="8"/>
        <v>4000</v>
      </c>
    </row>
    <row r="343" ht="21" customHeight="1" spans="1:7">
      <c r="A343" s="26"/>
      <c r="B343" s="41"/>
      <c r="C343" s="32" t="s">
        <v>183</v>
      </c>
      <c r="D343" s="123" t="s">
        <v>38</v>
      </c>
      <c r="E343" s="124">
        <v>1</v>
      </c>
      <c r="F343" s="112">
        <v>1000</v>
      </c>
      <c r="G343" s="109">
        <f t="shared" si="8"/>
        <v>1000</v>
      </c>
    </row>
    <row r="344" ht="21" customHeight="1" spans="1:7">
      <c r="A344" s="26"/>
      <c r="B344" s="41"/>
      <c r="C344" s="32" t="s">
        <v>146</v>
      </c>
      <c r="D344" s="123" t="s">
        <v>77</v>
      </c>
      <c r="E344" s="124">
        <v>233.2</v>
      </c>
      <c r="F344" s="112">
        <v>820</v>
      </c>
      <c r="G344" s="109">
        <f t="shared" si="8"/>
        <v>191224</v>
      </c>
    </row>
    <row r="345" ht="21" customHeight="1" spans="1:7">
      <c r="A345" s="26"/>
      <c r="B345" s="41"/>
      <c r="C345" s="32" t="s">
        <v>79</v>
      </c>
      <c r="D345" s="123" t="s">
        <v>77</v>
      </c>
      <c r="E345" s="124">
        <v>152.68</v>
      </c>
      <c r="F345" s="112">
        <v>560</v>
      </c>
      <c r="G345" s="109">
        <f t="shared" si="8"/>
        <v>85500.8</v>
      </c>
    </row>
    <row r="346" ht="21" customHeight="1" spans="1:7">
      <c r="A346" s="26"/>
      <c r="B346" s="48"/>
      <c r="C346" s="32" t="s">
        <v>324</v>
      </c>
      <c r="D346" s="123" t="s">
        <v>77</v>
      </c>
      <c r="E346" s="124">
        <v>11.79</v>
      </c>
      <c r="F346" s="112">
        <v>160</v>
      </c>
      <c r="G346" s="109">
        <f t="shared" si="8"/>
        <v>1886.4</v>
      </c>
    </row>
    <row r="347" ht="21" customHeight="1" spans="1:7">
      <c r="A347" s="116"/>
      <c r="B347" s="26" t="s">
        <v>23</v>
      </c>
      <c r="C347" s="36"/>
      <c r="D347" s="27"/>
      <c r="E347" s="117"/>
      <c r="F347" s="118"/>
      <c r="G347" s="130">
        <f>SUM(G272:G346)</f>
        <v>387076.92132</v>
      </c>
    </row>
    <row r="348" ht="21" customHeight="1" spans="1:7">
      <c r="A348" s="26">
        <v>11</v>
      </c>
      <c r="B348" s="26" t="s">
        <v>380</v>
      </c>
      <c r="C348" s="27" t="s">
        <v>338</v>
      </c>
      <c r="D348" s="27" t="s">
        <v>12</v>
      </c>
      <c r="E348" s="111">
        <v>4</v>
      </c>
      <c r="F348" s="112">
        <v>90</v>
      </c>
      <c r="G348" s="109">
        <v>360</v>
      </c>
    </row>
    <row r="349" ht="21" customHeight="1" spans="1:7">
      <c r="A349" s="26"/>
      <c r="B349" s="26"/>
      <c r="C349" s="27" t="s">
        <v>335</v>
      </c>
      <c r="D349" s="27" t="s">
        <v>12</v>
      </c>
      <c r="E349" s="111">
        <v>1</v>
      </c>
      <c r="F349" s="112">
        <v>50</v>
      </c>
      <c r="G349" s="109">
        <v>50</v>
      </c>
    </row>
    <row r="350" ht="21" customHeight="1" spans="1:7">
      <c r="A350" s="26"/>
      <c r="B350" s="26"/>
      <c r="C350" s="27" t="s">
        <v>351</v>
      </c>
      <c r="D350" s="27" t="s">
        <v>12</v>
      </c>
      <c r="E350" s="111">
        <v>3</v>
      </c>
      <c r="F350" s="112">
        <v>20</v>
      </c>
      <c r="G350" s="109">
        <v>60</v>
      </c>
    </row>
    <row r="351" ht="21" customHeight="1" spans="1:7">
      <c r="A351" s="26"/>
      <c r="B351" s="26"/>
      <c r="C351" s="27" t="s">
        <v>310</v>
      </c>
      <c r="D351" s="27" t="s">
        <v>12</v>
      </c>
      <c r="E351" s="111">
        <v>2</v>
      </c>
      <c r="F351" s="112">
        <v>20</v>
      </c>
      <c r="G351" s="109">
        <v>40</v>
      </c>
    </row>
    <row r="352" ht="21" customHeight="1" spans="1:7">
      <c r="A352" s="26"/>
      <c r="B352" s="26"/>
      <c r="C352" s="27" t="s">
        <v>43</v>
      </c>
      <c r="D352" s="27" t="s">
        <v>12</v>
      </c>
      <c r="E352" s="111">
        <v>18</v>
      </c>
      <c r="F352" s="112">
        <v>20</v>
      </c>
      <c r="G352" s="109">
        <v>360</v>
      </c>
    </row>
    <row r="353" ht="21" customHeight="1" spans="1:7">
      <c r="A353" s="26"/>
      <c r="B353" s="26"/>
      <c r="C353" s="27" t="s">
        <v>331</v>
      </c>
      <c r="D353" s="27" t="s">
        <v>38</v>
      </c>
      <c r="E353" s="111">
        <v>1</v>
      </c>
      <c r="F353" s="112">
        <v>2000</v>
      </c>
      <c r="G353" s="109">
        <v>2000</v>
      </c>
    </row>
    <row r="354" ht="21" customHeight="1" spans="1:7">
      <c r="A354" s="26"/>
      <c r="B354" s="26"/>
      <c r="C354" s="27" t="s">
        <v>333</v>
      </c>
      <c r="D354" s="27" t="s">
        <v>71</v>
      </c>
      <c r="E354" s="111">
        <v>2</v>
      </c>
      <c r="F354" s="112">
        <v>160</v>
      </c>
      <c r="G354" s="109">
        <v>320</v>
      </c>
    </row>
    <row r="355" ht="18" customHeight="1" spans="1:7">
      <c r="A355" s="26"/>
      <c r="B355" s="26"/>
      <c r="C355" s="27" t="s">
        <v>149</v>
      </c>
      <c r="D355" s="27" t="s">
        <v>12</v>
      </c>
      <c r="E355" s="111">
        <v>10</v>
      </c>
      <c r="F355" s="112">
        <v>10</v>
      </c>
      <c r="G355" s="109">
        <v>100</v>
      </c>
    </row>
    <row r="356" ht="18" customHeight="1" spans="1:7">
      <c r="A356" s="26"/>
      <c r="B356" s="26"/>
      <c r="C356" s="27" t="s">
        <v>68</v>
      </c>
      <c r="D356" s="27" t="s">
        <v>12</v>
      </c>
      <c r="E356" s="111">
        <v>3</v>
      </c>
      <c r="F356" s="112">
        <v>200</v>
      </c>
      <c r="G356" s="109">
        <v>600</v>
      </c>
    </row>
    <row r="357" ht="18" customHeight="1" spans="1:7">
      <c r="A357" s="26"/>
      <c r="B357" s="26"/>
      <c r="C357" s="27" t="s">
        <v>44</v>
      </c>
      <c r="D357" s="27" t="s">
        <v>12</v>
      </c>
      <c r="E357" s="111">
        <v>15</v>
      </c>
      <c r="F357" s="112">
        <v>120</v>
      </c>
      <c r="G357" s="109">
        <v>1800</v>
      </c>
    </row>
    <row r="358" ht="18" customHeight="1" spans="1:7">
      <c r="A358" s="26"/>
      <c r="B358" s="26"/>
      <c r="C358" s="27" t="s">
        <v>310</v>
      </c>
      <c r="D358" s="27" t="s">
        <v>12</v>
      </c>
      <c r="E358" s="111">
        <v>2</v>
      </c>
      <c r="F358" s="112">
        <v>20</v>
      </c>
      <c r="G358" s="109">
        <v>40</v>
      </c>
    </row>
    <row r="359" ht="18" customHeight="1" spans="1:7">
      <c r="A359" s="26"/>
      <c r="B359" s="26"/>
      <c r="C359" s="27" t="s">
        <v>49</v>
      </c>
      <c r="D359" s="27" t="s">
        <v>12</v>
      </c>
      <c r="E359" s="111">
        <v>1</v>
      </c>
      <c r="F359" s="112">
        <v>20</v>
      </c>
      <c r="G359" s="109">
        <v>20</v>
      </c>
    </row>
    <row r="360" ht="18" customHeight="1" spans="1:7">
      <c r="A360" s="26"/>
      <c r="B360" s="26"/>
      <c r="C360" s="27" t="s">
        <v>332</v>
      </c>
      <c r="D360" s="27" t="s">
        <v>12</v>
      </c>
      <c r="E360" s="111">
        <v>1</v>
      </c>
      <c r="F360" s="112">
        <v>180</v>
      </c>
      <c r="G360" s="109">
        <v>180</v>
      </c>
    </row>
    <row r="361" ht="18" customHeight="1" spans="1:7">
      <c r="A361" s="116"/>
      <c r="B361" s="26" t="s">
        <v>23</v>
      </c>
      <c r="C361" s="36"/>
      <c r="D361" s="27"/>
      <c r="E361" s="117"/>
      <c r="F361" s="118"/>
      <c r="G361" s="119">
        <v>5930</v>
      </c>
    </row>
    <row r="362" ht="21" customHeight="1" spans="1:7">
      <c r="A362" s="26">
        <v>12</v>
      </c>
      <c r="B362" s="40" t="s">
        <v>381</v>
      </c>
      <c r="C362" s="27" t="s">
        <v>362</v>
      </c>
      <c r="D362" s="27" t="s">
        <v>12</v>
      </c>
      <c r="E362" s="111">
        <v>1</v>
      </c>
      <c r="F362" s="112">
        <v>20</v>
      </c>
      <c r="G362" s="109">
        <v>20</v>
      </c>
    </row>
    <row r="363" ht="21" customHeight="1" spans="1:7">
      <c r="A363" s="26"/>
      <c r="B363" s="41"/>
      <c r="C363" s="27" t="s">
        <v>357</v>
      </c>
      <c r="D363" s="27" t="s">
        <v>12</v>
      </c>
      <c r="E363" s="111">
        <v>1</v>
      </c>
      <c r="F363" s="112">
        <v>200</v>
      </c>
      <c r="G363" s="109">
        <v>200</v>
      </c>
    </row>
    <row r="364" ht="21" customHeight="1" spans="1:7">
      <c r="A364" s="26"/>
      <c r="B364" s="41"/>
      <c r="C364" s="27" t="s">
        <v>350</v>
      </c>
      <c r="D364" s="27" t="s">
        <v>12</v>
      </c>
      <c r="E364" s="111">
        <v>1</v>
      </c>
      <c r="F364" s="112">
        <v>10</v>
      </c>
      <c r="G364" s="109">
        <v>10</v>
      </c>
    </row>
    <row r="365" ht="21" customHeight="1" spans="1:7">
      <c r="A365" s="26"/>
      <c r="B365" s="41"/>
      <c r="C365" s="27" t="s">
        <v>345</v>
      </c>
      <c r="D365" s="27" t="s">
        <v>12</v>
      </c>
      <c r="E365" s="111">
        <v>3</v>
      </c>
      <c r="F365" s="112">
        <v>20</v>
      </c>
      <c r="G365" s="109">
        <v>60</v>
      </c>
    </row>
    <row r="366" ht="21" customHeight="1" spans="1:7">
      <c r="A366" s="26"/>
      <c r="B366" s="41"/>
      <c r="C366" s="27" t="s">
        <v>161</v>
      </c>
      <c r="D366" s="27" t="s">
        <v>12</v>
      </c>
      <c r="E366" s="111">
        <v>1</v>
      </c>
      <c r="F366" s="112">
        <v>90</v>
      </c>
      <c r="G366" s="109">
        <v>90</v>
      </c>
    </row>
    <row r="367" ht="21" customHeight="1" spans="1:7">
      <c r="A367" s="26"/>
      <c r="B367" s="41"/>
      <c r="C367" s="27" t="s">
        <v>331</v>
      </c>
      <c r="D367" s="27" t="s">
        <v>38</v>
      </c>
      <c r="E367" s="111">
        <v>1</v>
      </c>
      <c r="F367" s="112">
        <v>2000</v>
      </c>
      <c r="G367" s="109">
        <v>2000</v>
      </c>
    </row>
    <row r="368" ht="21" customHeight="1" spans="1:7">
      <c r="A368" s="26"/>
      <c r="B368" s="41"/>
      <c r="C368" s="27" t="s">
        <v>333</v>
      </c>
      <c r="D368" s="27" t="s">
        <v>71</v>
      </c>
      <c r="E368" s="111">
        <v>1</v>
      </c>
      <c r="F368" s="112">
        <v>160</v>
      </c>
      <c r="G368" s="109">
        <v>160</v>
      </c>
    </row>
    <row r="369" ht="21" customHeight="1" spans="1:7">
      <c r="A369" s="26"/>
      <c r="B369" s="41"/>
      <c r="C369" s="27" t="s">
        <v>11</v>
      </c>
      <c r="D369" s="27" t="s">
        <v>12</v>
      </c>
      <c r="E369" s="111">
        <v>2</v>
      </c>
      <c r="F369" s="112">
        <v>200</v>
      </c>
      <c r="G369" s="109">
        <v>400</v>
      </c>
    </row>
    <row r="370" ht="21" customHeight="1" spans="1:7">
      <c r="A370" s="26"/>
      <c r="B370" s="41"/>
      <c r="C370" s="34" t="s">
        <v>76</v>
      </c>
      <c r="D370" s="123" t="s">
        <v>77</v>
      </c>
      <c r="E370" s="124">
        <v>68.48</v>
      </c>
      <c r="F370" s="112">
        <v>65</v>
      </c>
      <c r="G370" s="109">
        <f t="shared" ref="G370:G378" si="9">E370*F370</f>
        <v>4451.2</v>
      </c>
    </row>
    <row r="371" ht="21" customHeight="1" spans="1:7">
      <c r="A371" s="26"/>
      <c r="B371" s="41"/>
      <c r="C371" s="49"/>
      <c r="D371" s="123" t="s">
        <v>77</v>
      </c>
      <c r="E371" s="124">
        <v>0.9025</v>
      </c>
      <c r="F371" s="112">
        <v>65</v>
      </c>
      <c r="G371" s="109">
        <f t="shared" si="9"/>
        <v>58.6625</v>
      </c>
    </row>
    <row r="372" ht="21" customHeight="1" spans="1:7">
      <c r="A372" s="26"/>
      <c r="B372" s="41"/>
      <c r="C372" s="49"/>
      <c r="D372" s="123" t="s">
        <v>77</v>
      </c>
      <c r="E372" s="124">
        <v>9.69</v>
      </c>
      <c r="F372" s="112">
        <v>65</v>
      </c>
      <c r="G372" s="109">
        <f t="shared" si="9"/>
        <v>629.85</v>
      </c>
    </row>
    <row r="373" ht="21" customHeight="1" spans="1:7">
      <c r="A373" s="26"/>
      <c r="B373" s="41"/>
      <c r="C373" s="49"/>
      <c r="D373" s="123" t="s">
        <v>77</v>
      </c>
      <c r="E373" s="124">
        <v>3.3</v>
      </c>
      <c r="F373" s="112">
        <v>65</v>
      </c>
      <c r="G373" s="109">
        <f t="shared" si="9"/>
        <v>214.5</v>
      </c>
    </row>
    <row r="374" ht="21" customHeight="1" spans="1:7">
      <c r="A374" s="26"/>
      <c r="B374" s="41"/>
      <c r="C374" s="49"/>
      <c r="D374" s="123" t="s">
        <v>77</v>
      </c>
      <c r="E374" s="124">
        <v>11.284</v>
      </c>
      <c r="F374" s="112">
        <v>65</v>
      </c>
      <c r="G374" s="109">
        <f t="shared" si="9"/>
        <v>733.46</v>
      </c>
    </row>
    <row r="375" ht="21" customHeight="1" spans="1:7">
      <c r="A375" s="26"/>
      <c r="B375" s="41"/>
      <c r="C375" s="35"/>
      <c r="D375" s="123" t="s">
        <v>77</v>
      </c>
      <c r="E375" s="124">
        <v>16.371</v>
      </c>
      <c r="F375" s="112">
        <v>65</v>
      </c>
      <c r="G375" s="109">
        <f t="shared" si="9"/>
        <v>1064.115</v>
      </c>
    </row>
    <row r="376" ht="21" customHeight="1" spans="1:7">
      <c r="A376" s="26"/>
      <c r="B376" s="41"/>
      <c r="C376" s="34" t="s">
        <v>78</v>
      </c>
      <c r="D376" s="123" t="s">
        <v>14</v>
      </c>
      <c r="E376" s="124">
        <v>11.256</v>
      </c>
      <c r="F376" s="112">
        <v>180</v>
      </c>
      <c r="G376" s="109">
        <f t="shared" si="9"/>
        <v>2026.08</v>
      </c>
    </row>
    <row r="377" ht="21" customHeight="1" spans="1:7">
      <c r="A377" s="26"/>
      <c r="B377" s="41"/>
      <c r="C377" s="49"/>
      <c r="D377" s="123" t="s">
        <v>14</v>
      </c>
      <c r="E377" s="124">
        <v>2.16</v>
      </c>
      <c r="F377" s="112">
        <v>180</v>
      </c>
      <c r="G377" s="109">
        <f t="shared" si="9"/>
        <v>388.8</v>
      </c>
    </row>
    <row r="378" ht="21" customHeight="1" spans="1:7">
      <c r="A378" s="26"/>
      <c r="B378" s="41"/>
      <c r="C378" s="35"/>
      <c r="D378" s="123" t="s">
        <v>14</v>
      </c>
      <c r="E378" s="124">
        <v>10.17</v>
      </c>
      <c r="F378" s="112">
        <v>180</v>
      </c>
      <c r="G378" s="109">
        <f t="shared" si="9"/>
        <v>1830.6</v>
      </c>
    </row>
    <row r="379" ht="21" customHeight="1" spans="1:7">
      <c r="A379" s="26"/>
      <c r="B379" s="41"/>
      <c r="C379" s="32" t="s">
        <v>141</v>
      </c>
      <c r="D379" s="123" t="s">
        <v>77</v>
      </c>
      <c r="E379" s="124">
        <v>10.33</v>
      </c>
      <c r="F379" s="112">
        <v>100</v>
      </c>
      <c r="G379" s="109">
        <f t="shared" ref="G379:G391" si="10">E379*F379</f>
        <v>1033</v>
      </c>
    </row>
    <row r="380" ht="21" customHeight="1" spans="1:7">
      <c r="A380" s="26"/>
      <c r="B380" s="41"/>
      <c r="C380" s="32"/>
      <c r="D380" s="123" t="s">
        <v>77</v>
      </c>
      <c r="E380" s="124">
        <v>3.6</v>
      </c>
      <c r="F380" s="112">
        <v>100</v>
      </c>
      <c r="G380" s="109">
        <f t="shared" si="10"/>
        <v>360</v>
      </c>
    </row>
    <row r="381" ht="21" customHeight="1" spans="1:7">
      <c r="A381" s="26"/>
      <c r="B381" s="41"/>
      <c r="C381" s="32"/>
      <c r="D381" s="123" t="s">
        <v>77</v>
      </c>
      <c r="E381" s="124">
        <v>1.2</v>
      </c>
      <c r="F381" s="112">
        <v>100</v>
      </c>
      <c r="G381" s="109">
        <f t="shared" si="10"/>
        <v>120</v>
      </c>
    </row>
    <row r="382" ht="21" customHeight="1" spans="1:7">
      <c r="A382" s="26"/>
      <c r="B382" s="41"/>
      <c r="C382" s="32"/>
      <c r="D382" s="123" t="s">
        <v>77</v>
      </c>
      <c r="E382" s="124">
        <v>5.4</v>
      </c>
      <c r="F382" s="112">
        <v>100</v>
      </c>
      <c r="G382" s="109">
        <f t="shared" si="10"/>
        <v>540</v>
      </c>
    </row>
    <row r="383" ht="21" customHeight="1" spans="1:7">
      <c r="A383" s="26"/>
      <c r="B383" s="41"/>
      <c r="C383" s="32" t="s">
        <v>96</v>
      </c>
      <c r="D383" s="123" t="s">
        <v>77</v>
      </c>
      <c r="E383" s="124">
        <v>4.8</v>
      </c>
      <c r="F383" s="112">
        <v>65</v>
      </c>
      <c r="G383" s="109">
        <f t="shared" si="10"/>
        <v>312</v>
      </c>
    </row>
    <row r="384" ht="21" customHeight="1" spans="1:7">
      <c r="A384" s="26"/>
      <c r="B384" s="41"/>
      <c r="C384" s="32" t="s">
        <v>340</v>
      </c>
      <c r="D384" s="123" t="s">
        <v>14</v>
      </c>
      <c r="E384" s="124">
        <v>3.096</v>
      </c>
      <c r="F384" s="112">
        <v>85</v>
      </c>
      <c r="G384" s="109">
        <f t="shared" si="10"/>
        <v>263.16</v>
      </c>
    </row>
    <row r="385" ht="21" customHeight="1" spans="1:7">
      <c r="A385" s="26"/>
      <c r="B385" s="41"/>
      <c r="C385" s="32" t="s">
        <v>320</v>
      </c>
      <c r="D385" s="123" t="s">
        <v>14</v>
      </c>
      <c r="E385" s="124">
        <v>3.49152</v>
      </c>
      <c r="F385" s="112">
        <v>340</v>
      </c>
      <c r="G385" s="109">
        <f t="shared" si="10"/>
        <v>1187.1168</v>
      </c>
    </row>
    <row r="386" ht="21" customHeight="1" spans="1:7">
      <c r="A386" s="26"/>
      <c r="B386" s="41"/>
      <c r="C386" s="32" t="s">
        <v>154</v>
      </c>
      <c r="D386" s="123" t="s">
        <v>14</v>
      </c>
      <c r="E386" s="124">
        <v>0.42</v>
      </c>
      <c r="F386" s="112">
        <v>120</v>
      </c>
      <c r="G386" s="109">
        <f t="shared" si="10"/>
        <v>50.4</v>
      </c>
    </row>
    <row r="387" ht="21" customHeight="1" spans="1:7">
      <c r="A387" s="26"/>
      <c r="B387" s="41"/>
      <c r="C387" s="32"/>
      <c r="D387" s="123" t="s">
        <v>14</v>
      </c>
      <c r="E387" s="124">
        <v>0.35</v>
      </c>
      <c r="F387" s="112">
        <v>120</v>
      </c>
      <c r="G387" s="109">
        <f t="shared" si="10"/>
        <v>42</v>
      </c>
    </row>
    <row r="388" ht="21" customHeight="1" spans="1:7">
      <c r="A388" s="26"/>
      <c r="B388" s="41"/>
      <c r="C388" s="32" t="s">
        <v>143</v>
      </c>
      <c r="D388" s="123" t="s">
        <v>14</v>
      </c>
      <c r="E388" s="124">
        <v>1.825</v>
      </c>
      <c r="F388" s="112">
        <v>180</v>
      </c>
      <c r="G388" s="109">
        <f t="shared" si="10"/>
        <v>328.5</v>
      </c>
    </row>
    <row r="389" ht="21" customHeight="1" spans="1:7">
      <c r="A389" s="26"/>
      <c r="B389" s="41"/>
      <c r="C389" s="32" t="s">
        <v>97</v>
      </c>
      <c r="D389" s="123" t="s">
        <v>98</v>
      </c>
      <c r="E389" s="125">
        <v>1</v>
      </c>
      <c r="F389" s="112">
        <v>400</v>
      </c>
      <c r="G389" s="109">
        <f t="shared" si="10"/>
        <v>400</v>
      </c>
    </row>
    <row r="390" ht="21" customHeight="1" spans="1:7">
      <c r="A390" s="26"/>
      <c r="B390" s="41"/>
      <c r="C390" s="32" t="s">
        <v>76</v>
      </c>
      <c r="D390" s="123" t="s">
        <v>77</v>
      </c>
      <c r="E390" s="32">
        <v>17.81</v>
      </c>
      <c r="F390" s="112">
        <v>65</v>
      </c>
      <c r="G390" s="109">
        <f t="shared" ref="G390:G399" si="11">E390*F390</f>
        <v>1157.65</v>
      </c>
    </row>
    <row r="391" ht="21" customHeight="1" spans="1:7">
      <c r="A391" s="26"/>
      <c r="B391" s="41"/>
      <c r="C391" s="32"/>
      <c r="D391" s="123" t="s">
        <v>77</v>
      </c>
      <c r="E391" s="32">
        <v>5.02</v>
      </c>
      <c r="F391" s="112">
        <v>65</v>
      </c>
      <c r="G391" s="109">
        <f t="shared" si="11"/>
        <v>326.3</v>
      </c>
    </row>
    <row r="392" ht="21" customHeight="1" spans="1:7">
      <c r="A392" s="26"/>
      <c r="B392" s="41"/>
      <c r="C392" s="32"/>
      <c r="D392" s="123" t="s">
        <v>77</v>
      </c>
      <c r="E392" s="32">
        <v>32.15</v>
      </c>
      <c r="F392" s="112">
        <v>65</v>
      </c>
      <c r="G392" s="109">
        <f t="shared" si="11"/>
        <v>2089.75</v>
      </c>
    </row>
    <row r="393" ht="21" customHeight="1" spans="1:7">
      <c r="A393" s="26"/>
      <c r="B393" s="41"/>
      <c r="C393" s="32" t="s">
        <v>95</v>
      </c>
      <c r="D393" s="123" t="s">
        <v>14</v>
      </c>
      <c r="E393" s="124">
        <v>8.42</v>
      </c>
      <c r="F393" s="112">
        <v>80</v>
      </c>
      <c r="G393" s="109">
        <f t="shared" si="11"/>
        <v>673.6</v>
      </c>
    </row>
    <row r="394" ht="21" customHeight="1" spans="1:7">
      <c r="A394" s="26"/>
      <c r="B394" s="41"/>
      <c r="C394" s="32" t="s">
        <v>143</v>
      </c>
      <c r="D394" s="123" t="s">
        <v>14</v>
      </c>
      <c r="E394" s="124">
        <v>4</v>
      </c>
      <c r="F394" s="112">
        <v>180</v>
      </c>
      <c r="G394" s="109">
        <f t="shared" si="11"/>
        <v>720</v>
      </c>
    </row>
    <row r="395" ht="21" customHeight="1" spans="1:7">
      <c r="A395" s="26"/>
      <c r="B395" s="41"/>
      <c r="C395" s="32" t="s">
        <v>97</v>
      </c>
      <c r="D395" s="123" t="s">
        <v>98</v>
      </c>
      <c r="E395" s="125">
        <v>1</v>
      </c>
      <c r="F395" s="112">
        <v>400</v>
      </c>
      <c r="G395" s="109">
        <f t="shared" si="11"/>
        <v>400</v>
      </c>
    </row>
    <row r="396" ht="21" customHeight="1" spans="1:7">
      <c r="A396" s="26"/>
      <c r="B396" s="41"/>
      <c r="C396" s="32" t="s">
        <v>99</v>
      </c>
      <c r="D396" s="123" t="s">
        <v>14</v>
      </c>
      <c r="E396" s="124">
        <v>32.76</v>
      </c>
      <c r="F396" s="112">
        <v>70</v>
      </c>
      <c r="G396" s="109">
        <f t="shared" si="11"/>
        <v>2293.2</v>
      </c>
    </row>
    <row r="397" ht="21" customHeight="1" spans="1:7">
      <c r="A397" s="26"/>
      <c r="B397" s="41"/>
      <c r="C397" s="32" t="s">
        <v>364</v>
      </c>
      <c r="D397" s="123" t="s">
        <v>77</v>
      </c>
      <c r="E397" s="124">
        <v>104.75</v>
      </c>
      <c r="F397" s="112">
        <v>560</v>
      </c>
      <c r="G397" s="109">
        <f t="shared" si="11"/>
        <v>58660</v>
      </c>
    </row>
    <row r="398" ht="21" customHeight="1" spans="1:7">
      <c r="A398" s="26"/>
      <c r="B398" s="41"/>
      <c r="C398" s="32" t="s">
        <v>146</v>
      </c>
      <c r="D398" s="123" t="s">
        <v>77</v>
      </c>
      <c r="E398" s="124">
        <v>233.3</v>
      </c>
      <c r="F398" s="112">
        <v>820</v>
      </c>
      <c r="G398" s="109">
        <f t="shared" si="11"/>
        <v>191306</v>
      </c>
    </row>
    <row r="399" ht="21" customHeight="1" spans="1:7">
      <c r="A399" s="26"/>
      <c r="B399" s="48"/>
      <c r="C399" s="32" t="s">
        <v>79</v>
      </c>
      <c r="D399" s="123" t="s">
        <v>77</v>
      </c>
      <c r="E399" s="124">
        <v>47.08</v>
      </c>
      <c r="F399" s="112">
        <v>560</v>
      </c>
      <c r="G399" s="109">
        <f t="shared" si="11"/>
        <v>26364.8</v>
      </c>
    </row>
    <row r="400" ht="21" customHeight="1" spans="1:7">
      <c r="A400" s="116"/>
      <c r="B400" s="26" t="s">
        <v>23</v>
      </c>
      <c r="C400" s="36"/>
      <c r="D400" s="27"/>
      <c r="E400" s="117"/>
      <c r="F400" s="118"/>
      <c r="G400" s="119">
        <f>SUM(G362:G399)</f>
        <v>302964.7443</v>
      </c>
    </row>
    <row r="401" ht="21" customHeight="1" spans="1:7">
      <c r="A401" s="26">
        <v>13</v>
      </c>
      <c r="B401" s="40" t="s">
        <v>382</v>
      </c>
      <c r="C401" s="27" t="s">
        <v>43</v>
      </c>
      <c r="D401" s="27" t="s">
        <v>12</v>
      </c>
      <c r="E401" s="111">
        <v>3</v>
      </c>
      <c r="F401" s="112">
        <v>20</v>
      </c>
      <c r="G401" s="109">
        <v>60</v>
      </c>
    </row>
    <row r="402" ht="21" customHeight="1" spans="1:7">
      <c r="A402" s="26"/>
      <c r="B402" s="41"/>
      <c r="C402" s="27" t="s">
        <v>53</v>
      </c>
      <c r="D402" s="27" t="s">
        <v>12</v>
      </c>
      <c r="E402" s="111">
        <v>3</v>
      </c>
      <c r="F402" s="112">
        <v>20</v>
      </c>
      <c r="G402" s="109">
        <v>60</v>
      </c>
    </row>
    <row r="403" ht="21" customHeight="1" spans="1:7">
      <c r="A403" s="26"/>
      <c r="B403" s="41"/>
      <c r="C403" s="27" t="s">
        <v>349</v>
      </c>
      <c r="D403" s="27" t="s">
        <v>12</v>
      </c>
      <c r="E403" s="111">
        <v>2</v>
      </c>
      <c r="F403" s="112">
        <v>20</v>
      </c>
      <c r="G403" s="109">
        <v>40</v>
      </c>
    </row>
    <row r="404" ht="21" customHeight="1" spans="1:7">
      <c r="A404" s="26"/>
      <c r="B404" s="41"/>
      <c r="C404" s="27" t="s">
        <v>331</v>
      </c>
      <c r="D404" s="27" t="s">
        <v>38</v>
      </c>
      <c r="E404" s="111">
        <v>1</v>
      </c>
      <c r="F404" s="112">
        <v>2000</v>
      </c>
      <c r="G404" s="109">
        <v>2000</v>
      </c>
    </row>
    <row r="405" ht="21" customHeight="1" spans="1:7">
      <c r="A405" s="26"/>
      <c r="B405" s="41"/>
      <c r="C405" s="27" t="s">
        <v>121</v>
      </c>
      <c r="D405" s="27" t="s">
        <v>12</v>
      </c>
      <c r="E405" s="111">
        <v>1</v>
      </c>
      <c r="F405" s="112">
        <v>10</v>
      </c>
      <c r="G405" s="109">
        <v>10</v>
      </c>
    </row>
    <row r="406" ht="21" customHeight="1" spans="1:7">
      <c r="A406" s="26"/>
      <c r="B406" s="41"/>
      <c r="C406" s="27" t="s">
        <v>345</v>
      </c>
      <c r="D406" s="27" t="s">
        <v>12</v>
      </c>
      <c r="E406" s="111">
        <v>1</v>
      </c>
      <c r="F406" s="112">
        <v>20</v>
      </c>
      <c r="G406" s="109">
        <v>20</v>
      </c>
    </row>
    <row r="407" ht="21" customHeight="1" spans="1:7">
      <c r="A407" s="26"/>
      <c r="B407" s="41"/>
      <c r="C407" s="131" t="s">
        <v>76</v>
      </c>
      <c r="D407" s="123" t="s">
        <v>77</v>
      </c>
      <c r="E407" s="124">
        <v>72.734</v>
      </c>
      <c r="F407" s="112">
        <v>65</v>
      </c>
      <c r="G407" s="109">
        <f>E407*F407</f>
        <v>4727.71</v>
      </c>
    </row>
    <row r="408" ht="21" customHeight="1" spans="1:7">
      <c r="A408" s="26"/>
      <c r="B408" s="41"/>
      <c r="C408" s="132"/>
      <c r="D408" s="123" t="s">
        <v>77</v>
      </c>
      <c r="E408" s="124">
        <v>7.695</v>
      </c>
      <c r="F408" s="112">
        <v>65</v>
      </c>
      <c r="G408" s="109">
        <f>E408*F408</f>
        <v>500.175</v>
      </c>
    </row>
    <row r="409" ht="21" customHeight="1" spans="1:7">
      <c r="A409" s="26"/>
      <c r="B409" s="41"/>
      <c r="C409" s="51"/>
      <c r="D409" s="123" t="s">
        <v>77</v>
      </c>
      <c r="E409" s="124">
        <v>13.77</v>
      </c>
      <c r="F409" s="112">
        <v>65</v>
      </c>
      <c r="G409" s="109">
        <f t="shared" ref="G409:G430" si="12">E409*F409</f>
        <v>895.05</v>
      </c>
    </row>
    <row r="410" ht="21" customHeight="1" spans="1:7">
      <c r="A410" s="26"/>
      <c r="B410" s="41"/>
      <c r="C410" s="46" t="s">
        <v>383</v>
      </c>
      <c r="D410" s="123" t="s">
        <v>77</v>
      </c>
      <c r="E410" s="124">
        <v>2.19</v>
      </c>
      <c r="F410" s="112">
        <v>60</v>
      </c>
      <c r="G410" s="109">
        <f t="shared" si="12"/>
        <v>131.4</v>
      </c>
    </row>
    <row r="411" ht="21" customHeight="1" spans="1:7">
      <c r="A411" s="26"/>
      <c r="B411" s="41"/>
      <c r="C411" s="46" t="s">
        <v>78</v>
      </c>
      <c r="D411" s="123" t="s">
        <v>14</v>
      </c>
      <c r="E411" s="124">
        <v>11.088</v>
      </c>
      <c r="F411" s="112">
        <v>180</v>
      </c>
      <c r="G411" s="109">
        <f t="shared" si="12"/>
        <v>1995.84</v>
      </c>
    </row>
    <row r="412" ht="21" customHeight="1" spans="1:7">
      <c r="A412" s="26"/>
      <c r="B412" s="41"/>
      <c r="C412" s="46"/>
      <c r="D412" s="123" t="s">
        <v>14</v>
      </c>
      <c r="E412" s="124">
        <v>1.92</v>
      </c>
      <c r="F412" s="112">
        <v>180</v>
      </c>
      <c r="G412" s="109">
        <f t="shared" si="12"/>
        <v>345.6</v>
      </c>
    </row>
    <row r="413" ht="21" customHeight="1" spans="1:7">
      <c r="A413" s="26"/>
      <c r="B413" s="41"/>
      <c r="C413" s="46"/>
      <c r="D413" s="123" t="s">
        <v>14</v>
      </c>
      <c r="E413" s="124">
        <v>17.892</v>
      </c>
      <c r="F413" s="112">
        <v>180</v>
      </c>
      <c r="G413" s="109">
        <f t="shared" si="12"/>
        <v>3220.56</v>
      </c>
    </row>
    <row r="414" ht="21" customHeight="1" spans="1:7">
      <c r="A414" s="26"/>
      <c r="B414" s="41"/>
      <c r="C414" s="46" t="s">
        <v>141</v>
      </c>
      <c r="D414" s="123" t="s">
        <v>77</v>
      </c>
      <c r="E414" s="124">
        <v>7.12</v>
      </c>
      <c r="F414" s="112">
        <v>100</v>
      </c>
      <c r="G414" s="109">
        <f t="shared" si="12"/>
        <v>712</v>
      </c>
    </row>
    <row r="415" ht="21" customHeight="1" spans="1:7">
      <c r="A415" s="26"/>
      <c r="B415" s="41"/>
      <c r="C415" s="46"/>
      <c r="D415" s="123" t="s">
        <v>77</v>
      </c>
      <c r="E415" s="124">
        <v>5.4</v>
      </c>
      <c r="F415" s="112">
        <v>100</v>
      </c>
      <c r="G415" s="109">
        <f t="shared" si="12"/>
        <v>540</v>
      </c>
    </row>
    <row r="416" ht="21" customHeight="1" spans="1:7">
      <c r="A416" s="26"/>
      <c r="B416" s="41"/>
      <c r="C416" s="46"/>
      <c r="D416" s="123" t="s">
        <v>77</v>
      </c>
      <c r="E416" s="124">
        <v>2.28</v>
      </c>
      <c r="F416" s="112">
        <v>100</v>
      </c>
      <c r="G416" s="109">
        <f t="shared" si="12"/>
        <v>228</v>
      </c>
    </row>
    <row r="417" ht="21" customHeight="1" spans="1:7">
      <c r="A417" s="26"/>
      <c r="B417" s="41"/>
      <c r="C417" s="46"/>
      <c r="D417" s="123" t="s">
        <v>77</v>
      </c>
      <c r="E417" s="124">
        <v>3.9</v>
      </c>
      <c r="F417" s="112">
        <v>100</v>
      </c>
      <c r="G417" s="109">
        <f t="shared" si="12"/>
        <v>390</v>
      </c>
    </row>
    <row r="418" ht="21" customHeight="1" spans="1:7">
      <c r="A418" s="26"/>
      <c r="B418" s="41"/>
      <c r="C418" s="46"/>
      <c r="D418" s="123" t="s">
        <v>77</v>
      </c>
      <c r="E418" s="124">
        <v>1.2</v>
      </c>
      <c r="F418" s="112">
        <v>100</v>
      </c>
      <c r="G418" s="109">
        <f t="shared" si="12"/>
        <v>120</v>
      </c>
    </row>
    <row r="419" ht="21" customHeight="1" spans="1:7">
      <c r="A419" s="26"/>
      <c r="B419" s="41"/>
      <c r="C419" s="46"/>
      <c r="D419" s="123" t="s">
        <v>77</v>
      </c>
      <c r="E419" s="124">
        <v>8.1</v>
      </c>
      <c r="F419" s="112">
        <v>100</v>
      </c>
      <c r="G419" s="109">
        <f t="shared" si="12"/>
        <v>810</v>
      </c>
    </row>
    <row r="420" ht="21" customHeight="1" spans="1:7">
      <c r="A420" s="26"/>
      <c r="B420" s="41"/>
      <c r="C420" s="46" t="s">
        <v>321</v>
      </c>
      <c r="D420" s="123" t="s">
        <v>77</v>
      </c>
      <c r="E420" s="124">
        <v>19.093</v>
      </c>
      <c r="F420" s="112">
        <v>120</v>
      </c>
      <c r="G420" s="109">
        <f t="shared" si="12"/>
        <v>2291.16</v>
      </c>
    </row>
    <row r="421" ht="21" customHeight="1" spans="1:7">
      <c r="A421" s="26"/>
      <c r="B421" s="41"/>
      <c r="C421" s="46" t="s">
        <v>340</v>
      </c>
      <c r="D421" s="123" t="s">
        <v>14</v>
      </c>
      <c r="E421" s="124">
        <v>3.456</v>
      </c>
      <c r="F421" s="112">
        <v>85</v>
      </c>
      <c r="G421" s="109">
        <f t="shared" si="12"/>
        <v>293.76</v>
      </c>
    </row>
    <row r="422" ht="21" customHeight="1" spans="1:7">
      <c r="A422" s="26"/>
      <c r="B422" s="41"/>
      <c r="C422" s="46" t="s">
        <v>320</v>
      </c>
      <c r="D422" s="123" t="s">
        <v>14</v>
      </c>
      <c r="E422" s="124">
        <v>2.304</v>
      </c>
      <c r="F422" s="112">
        <v>340</v>
      </c>
      <c r="G422" s="109">
        <f t="shared" si="12"/>
        <v>783.36</v>
      </c>
    </row>
    <row r="423" ht="21" customHeight="1" spans="1:7">
      <c r="A423" s="26"/>
      <c r="B423" s="41"/>
      <c r="C423" s="46" t="s">
        <v>142</v>
      </c>
      <c r="D423" s="123" t="s">
        <v>14</v>
      </c>
      <c r="E423" s="124">
        <v>0.1728</v>
      </c>
      <c r="F423" s="112">
        <v>340</v>
      </c>
      <c r="G423" s="109">
        <f t="shared" si="12"/>
        <v>58.752</v>
      </c>
    </row>
    <row r="424" ht="21" customHeight="1" spans="1:7">
      <c r="A424" s="26"/>
      <c r="B424" s="41"/>
      <c r="C424" s="46" t="s">
        <v>154</v>
      </c>
      <c r="D424" s="123" t="s">
        <v>14</v>
      </c>
      <c r="E424" s="124">
        <v>0.294</v>
      </c>
      <c r="F424" s="112">
        <v>120</v>
      </c>
      <c r="G424" s="109">
        <f t="shared" si="12"/>
        <v>35.28</v>
      </c>
    </row>
    <row r="425" ht="21" customHeight="1" spans="1:7">
      <c r="A425" s="26"/>
      <c r="B425" s="41"/>
      <c r="C425" s="46" t="s">
        <v>384</v>
      </c>
      <c r="D425" s="123" t="s">
        <v>14</v>
      </c>
      <c r="E425" s="126">
        <v>0.416</v>
      </c>
      <c r="F425" s="112">
        <v>340</v>
      </c>
      <c r="G425" s="109">
        <f t="shared" si="12"/>
        <v>141.44</v>
      </c>
    </row>
    <row r="426" ht="21" customHeight="1" spans="1:7">
      <c r="A426" s="26"/>
      <c r="B426" s="41"/>
      <c r="C426" s="46" t="s">
        <v>97</v>
      </c>
      <c r="D426" s="123" t="s">
        <v>98</v>
      </c>
      <c r="E426" s="133">
        <v>1</v>
      </c>
      <c r="F426" s="112">
        <v>400</v>
      </c>
      <c r="G426" s="109">
        <f t="shared" si="12"/>
        <v>400</v>
      </c>
    </row>
    <row r="427" ht="21" customHeight="1" spans="1:7">
      <c r="A427" s="26"/>
      <c r="B427" s="41"/>
      <c r="C427" s="46" t="s">
        <v>162</v>
      </c>
      <c r="D427" s="123" t="s">
        <v>38</v>
      </c>
      <c r="E427" s="133">
        <v>1</v>
      </c>
      <c r="F427" s="112">
        <v>2000</v>
      </c>
      <c r="G427" s="109">
        <f t="shared" si="12"/>
        <v>2000</v>
      </c>
    </row>
    <row r="428" ht="21" customHeight="1" spans="1:7">
      <c r="A428" s="26"/>
      <c r="B428" s="41"/>
      <c r="C428" s="46" t="s">
        <v>99</v>
      </c>
      <c r="D428" s="123" t="s">
        <v>14</v>
      </c>
      <c r="E428" s="126">
        <v>24.5</v>
      </c>
      <c r="F428" s="112">
        <v>70</v>
      </c>
      <c r="G428" s="109">
        <f t="shared" si="12"/>
        <v>1715</v>
      </c>
    </row>
    <row r="429" ht="21" customHeight="1" spans="1:7">
      <c r="A429" s="26"/>
      <c r="B429" s="41"/>
      <c r="C429" s="46" t="s">
        <v>146</v>
      </c>
      <c r="D429" s="123" t="s">
        <v>77</v>
      </c>
      <c r="E429" s="126">
        <v>111.87</v>
      </c>
      <c r="F429" s="112">
        <v>820</v>
      </c>
      <c r="G429" s="109">
        <f t="shared" si="12"/>
        <v>91733.4</v>
      </c>
    </row>
    <row r="430" ht="21" customHeight="1" spans="1:7">
      <c r="A430" s="26"/>
      <c r="B430" s="48"/>
      <c r="C430" s="46" t="s">
        <v>79</v>
      </c>
      <c r="D430" s="123" t="s">
        <v>77</v>
      </c>
      <c r="E430" s="124">
        <v>33.74</v>
      </c>
      <c r="F430" s="112">
        <v>560</v>
      </c>
      <c r="G430" s="109">
        <f t="shared" si="12"/>
        <v>18894.4</v>
      </c>
    </row>
    <row r="431" ht="21" customHeight="1" spans="1:7">
      <c r="A431" s="26"/>
      <c r="B431" s="26" t="s">
        <v>23</v>
      </c>
      <c r="C431" s="27"/>
      <c r="D431" s="27"/>
      <c r="E431" s="111"/>
      <c r="F431" s="112"/>
      <c r="G431" s="119">
        <f>SUM(G401:G430)</f>
        <v>135152.887</v>
      </c>
    </row>
    <row r="432" ht="21" customHeight="1" spans="1:7">
      <c r="A432" s="26">
        <v>14</v>
      </c>
      <c r="B432" s="26" t="s">
        <v>385</v>
      </c>
      <c r="C432" s="27" t="s">
        <v>85</v>
      </c>
      <c r="D432" s="27" t="s">
        <v>17</v>
      </c>
      <c r="E432" s="111">
        <v>1</v>
      </c>
      <c r="F432" s="112">
        <v>4000</v>
      </c>
      <c r="G432" s="109">
        <f t="shared" ref="G432:G445" si="13">E432*F432</f>
        <v>4000</v>
      </c>
    </row>
    <row r="433" ht="21" customHeight="1" spans="1:7">
      <c r="A433" s="26"/>
      <c r="B433" s="26"/>
      <c r="C433" s="27" t="s">
        <v>33</v>
      </c>
      <c r="D433" s="27" t="s">
        <v>12</v>
      </c>
      <c r="E433" s="111">
        <v>1</v>
      </c>
      <c r="F433" s="112">
        <v>220</v>
      </c>
      <c r="G433" s="109">
        <f t="shared" si="13"/>
        <v>220</v>
      </c>
    </row>
    <row r="434" ht="21" customHeight="1" spans="1:7">
      <c r="A434" s="26"/>
      <c r="B434" s="26"/>
      <c r="C434" s="27" t="s">
        <v>161</v>
      </c>
      <c r="D434" s="27" t="s">
        <v>12</v>
      </c>
      <c r="E434" s="111">
        <v>6</v>
      </c>
      <c r="F434" s="112">
        <v>90</v>
      </c>
      <c r="G434" s="109">
        <f t="shared" si="13"/>
        <v>540</v>
      </c>
    </row>
    <row r="435" ht="21" customHeight="1" spans="1:7">
      <c r="A435" s="26"/>
      <c r="B435" s="26"/>
      <c r="C435" s="27" t="s">
        <v>45</v>
      </c>
      <c r="D435" s="27" t="s">
        <v>12</v>
      </c>
      <c r="E435" s="111">
        <v>3</v>
      </c>
      <c r="F435" s="112">
        <v>90</v>
      </c>
      <c r="G435" s="109">
        <f t="shared" si="13"/>
        <v>270</v>
      </c>
    </row>
    <row r="436" ht="21" customHeight="1" spans="1:7">
      <c r="A436" s="26"/>
      <c r="B436" s="26"/>
      <c r="C436" s="27" t="s">
        <v>53</v>
      </c>
      <c r="D436" s="27" t="s">
        <v>12</v>
      </c>
      <c r="E436" s="111">
        <v>2</v>
      </c>
      <c r="F436" s="112">
        <v>20</v>
      </c>
      <c r="G436" s="109">
        <f t="shared" si="13"/>
        <v>40</v>
      </c>
    </row>
    <row r="437" ht="21" customHeight="1" spans="1:7">
      <c r="A437" s="26"/>
      <c r="B437" s="26"/>
      <c r="C437" s="27" t="s">
        <v>18</v>
      </c>
      <c r="D437" s="27" t="s">
        <v>12</v>
      </c>
      <c r="E437" s="111">
        <v>3</v>
      </c>
      <c r="F437" s="112">
        <v>120</v>
      </c>
      <c r="G437" s="109">
        <f t="shared" si="13"/>
        <v>360</v>
      </c>
    </row>
    <row r="438" ht="21" customHeight="1" spans="1:7">
      <c r="A438" s="26"/>
      <c r="B438" s="26"/>
      <c r="C438" s="27" t="s">
        <v>53</v>
      </c>
      <c r="D438" s="27" t="s">
        <v>12</v>
      </c>
      <c r="E438" s="111">
        <v>1</v>
      </c>
      <c r="F438" s="112">
        <v>20</v>
      </c>
      <c r="G438" s="109">
        <f t="shared" si="13"/>
        <v>20</v>
      </c>
    </row>
    <row r="439" ht="21" customHeight="1" spans="1:7">
      <c r="A439" s="26"/>
      <c r="B439" s="26"/>
      <c r="C439" s="27" t="s">
        <v>56</v>
      </c>
      <c r="D439" s="27" t="s">
        <v>12</v>
      </c>
      <c r="E439" s="111">
        <v>15</v>
      </c>
      <c r="F439" s="112">
        <v>10</v>
      </c>
      <c r="G439" s="109">
        <f t="shared" si="13"/>
        <v>150</v>
      </c>
    </row>
    <row r="440" ht="21" customHeight="1" spans="1:7">
      <c r="A440" s="26"/>
      <c r="B440" s="26"/>
      <c r="C440" s="27" t="s">
        <v>386</v>
      </c>
      <c r="D440" s="27" t="s">
        <v>12</v>
      </c>
      <c r="E440" s="111">
        <v>1</v>
      </c>
      <c r="F440" s="112">
        <v>10</v>
      </c>
      <c r="G440" s="109">
        <f t="shared" si="13"/>
        <v>10</v>
      </c>
    </row>
    <row r="441" ht="21" customHeight="1" spans="1:7">
      <c r="A441" s="26"/>
      <c r="B441" s="26"/>
      <c r="C441" s="27" t="s">
        <v>348</v>
      </c>
      <c r="D441" s="27" t="s">
        <v>12</v>
      </c>
      <c r="E441" s="111">
        <v>1</v>
      </c>
      <c r="F441" s="112">
        <v>90</v>
      </c>
      <c r="G441" s="109">
        <f t="shared" si="13"/>
        <v>90</v>
      </c>
    </row>
    <row r="442" ht="21" customHeight="1" spans="1:7">
      <c r="A442" s="26"/>
      <c r="B442" s="26"/>
      <c r="C442" s="27" t="s">
        <v>94</v>
      </c>
      <c r="D442" s="27" t="s">
        <v>12</v>
      </c>
      <c r="E442" s="111">
        <v>1</v>
      </c>
      <c r="F442" s="112">
        <v>120</v>
      </c>
      <c r="G442" s="109">
        <f t="shared" si="13"/>
        <v>120</v>
      </c>
    </row>
    <row r="443" ht="21" customHeight="1" spans="1:7">
      <c r="A443" s="26"/>
      <c r="B443" s="26"/>
      <c r="C443" s="27" t="s">
        <v>121</v>
      </c>
      <c r="D443" s="27" t="s">
        <v>12</v>
      </c>
      <c r="E443" s="111">
        <v>1</v>
      </c>
      <c r="F443" s="112">
        <v>10</v>
      </c>
      <c r="G443" s="109">
        <f t="shared" si="13"/>
        <v>10</v>
      </c>
    </row>
    <row r="444" ht="21" customHeight="1" spans="1:7">
      <c r="A444" s="26"/>
      <c r="B444" s="26"/>
      <c r="C444" s="27" t="s">
        <v>334</v>
      </c>
      <c r="D444" s="27" t="s">
        <v>12</v>
      </c>
      <c r="E444" s="111">
        <v>1</v>
      </c>
      <c r="F444" s="112">
        <v>90</v>
      </c>
      <c r="G444" s="109">
        <f t="shared" si="13"/>
        <v>90</v>
      </c>
    </row>
    <row r="445" ht="21" customHeight="1" spans="1:7">
      <c r="A445" s="26"/>
      <c r="B445" s="26"/>
      <c r="C445" s="27" t="s">
        <v>42</v>
      </c>
      <c r="D445" s="27" t="s">
        <v>12</v>
      </c>
      <c r="E445" s="111">
        <v>1</v>
      </c>
      <c r="F445" s="112">
        <v>10</v>
      </c>
      <c r="G445" s="109">
        <f t="shared" si="13"/>
        <v>10</v>
      </c>
    </row>
    <row r="446" ht="21" customHeight="1" spans="1:7">
      <c r="A446" s="116"/>
      <c r="B446" s="26" t="s">
        <v>23</v>
      </c>
      <c r="C446" s="36"/>
      <c r="D446" s="27"/>
      <c r="E446" s="117"/>
      <c r="F446" s="118"/>
      <c r="G446" s="119">
        <v>5930</v>
      </c>
    </row>
    <row r="447" ht="21" customHeight="1" spans="1:7">
      <c r="A447" s="26">
        <v>15</v>
      </c>
      <c r="B447" s="40" t="s">
        <v>387</v>
      </c>
      <c r="C447" s="27" t="s">
        <v>33</v>
      </c>
      <c r="D447" s="27" t="s">
        <v>12</v>
      </c>
      <c r="E447" s="111">
        <v>3</v>
      </c>
      <c r="F447" s="112">
        <v>220</v>
      </c>
      <c r="G447" s="109">
        <f t="shared" ref="G447:G460" si="14">E447*F447</f>
        <v>660</v>
      </c>
    </row>
    <row r="448" ht="21" customHeight="1" spans="1:7">
      <c r="A448" s="26"/>
      <c r="B448" s="41"/>
      <c r="C448" s="27" t="s">
        <v>45</v>
      </c>
      <c r="D448" s="27" t="s">
        <v>12</v>
      </c>
      <c r="E448" s="111">
        <v>1</v>
      </c>
      <c r="F448" s="112">
        <v>120</v>
      </c>
      <c r="G448" s="109">
        <f t="shared" si="14"/>
        <v>120</v>
      </c>
    </row>
    <row r="449" ht="21" customHeight="1" spans="1:7">
      <c r="A449" s="26"/>
      <c r="B449" s="41"/>
      <c r="C449" s="27" t="s">
        <v>310</v>
      </c>
      <c r="D449" s="27" t="s">
        <v>12</v>
      </c>
      <c r="E449" s="111">
        <v>2</v>
      </c>
      <c r="F449" s="112">
        <v>20</v>
      </c>
      <c r="G449" s="109">
        <f t="shared" si="14"/>
        <v>40</v>
      </c>
    </row>
    <row r="450" ht="21" customHeight="1" spans="1:7">
      <c r="A450" s="26"/>
      <c r="B450" s="41"/>
      <c r="C450" s="27" t="s">
        <v>109</v>
      </c>
      <c r="D450" s="27" t="s">
        <v>12</v>
      </c>
      <c r="E450" s="111">
        <v>40</v>
      </c>
      <c r="F450" s="112">
        <v>10</v>
      </c>
      <c r="G450" s="109">
        <f t="shared" si="14"/>
        <v>400</v>
      </c>
    </row>
    <row r="451" ht="21" customHeight="1" spans="1:7">
      <c r="A451" s="26"/>
      <c r="B451" s="41"/>
      <c r="C451" s="27" t="s">
        <v>94</v>
      </c>
      <c r="D451" s="27" t="s">
        <v>12</v>
      </c>
      <c r="E451" s="111">
        <v>1</v>
      </c>
      <c r="F451" s="112">
        <v>200</v>
      </c>
      <c r="G451" s="109">
        <f t="shared" si="14"/>
        <v>200</v>
      </c>
    </row>
    <row r="452" ht="21" customHeight="1" spans="1:7">
      <c r="A452" s="26"/>
      <c r="B452" s="41"/>
      <c r="C452" s="27" t="s">
        <v>40</v>
      </c>
      <c r="D452" s="27" t="s">
        <v>12</v>
      </c>
      <c r="E452" s="111">
        <v>2</v>
      </c>
      <c r="F452" s="112">
        <v>90</v>
      </c>
      <c r="G452" s="109">
        <f t="shared" si="14"/>
        <v>180</v>
      </c>
    </row>
    <row r="453" ht="21" customHeight="1" spans="1:7">
      <c r="A453" s="26"/>
      <c r="B453" s="41"/>
      <c r="C453" s="27" t="s">
        <v>127</v>
      </c>
      <c r="D453" s="27" t="s">
        <v>12</v>
      </c>
      <c r="E453" s="111">
        <v>2</v>
      </c>
      <c r="F453" s="112">
        <v>20</v>
      </c>
      <c r="G453" s="109">
        <f t="shared" si="14"/>
        <v>40</v>
      </c>
    </row>
    <row r="454" ht="18" customHeight="1" spans="1:7">
      <c r="A454" s="26"/>
      <c r="B454" s="41"/>
      <c r="C454" s="27" t="s">
        <v>331</v>
      </c>
      <c r="D454" s="27" t="s">
        <v>38</v>
      </c>
      <c r="E454" s="111">
        <v>1</v>
      </c>
      <c r="F454" s="112">
        <v>2000</v>
      </c>
      <c r="G454" s="109">
        <f t="shared" si="14"/>
        <v>2000</v>
      </c>
    </row>
    <row r="455" ht="18" customHeight="1" spans="1:7">
      <c r="A455" s="116"/>
      <c r="B455" s="41"/>
      <c r="C455" s="27" t="s">
        <v>333</v>
      </c>
      <c r="D455" s="27" t="s">
        <v>71</v>
      </c>
      <c r="E455" s="111">
        <v>7</v>
      </c>
      <c r="F455" s="112">
        <v>160</v>
      </c>
      <c r="G455" s="109">
        <f t="shared" si="14"/>
        <v>1120</v>
      </c>
    </row>
    <row r="456" ht="18" customHeight="1" spans="1:7">
      <c r="A456" s="116"/>
      <c r="B456" s="41"/>
      <c r="C456" s="27" t="s">
        <v>110</v>
      </c>
      <c r="D456" s="27" t="s">
        <v>12</v>
      </c>
      <c r="E456" s="111">
        <v>1</v>
      </c>
      <c r="F456" s="112">
        <v>200</v>
      </c>
      <c r="G456" s="109">
        <f t="shared" si="14"/>
        <v>200</v>
      </c>
    </row>
    <row r="457" ht="18" customHeight="1" spans="1:7">
      <c r="A457" s="116"/>
      <c r="B457" s="41"/>
      <c r="C457" s="27" t="s">
        <v>388</v>
      </c>
      <c r="D457" s="27" t="s">
        <v>12</v>
      </c>
      <c r="E457" s="111">
        <v>1</v>
      </c>
      <c r="F457" s="112">
        <v>100</v>
      </c>
      <c r="G457" s="109">
        <f t="shared" si="14"/>
        <v>100</v>
      </c>
    </row>
    <row r="458" ht="18" customHeight="1" spans="1:7">
      <c r="A458" s="116"/>
      <c r="B458" s="41"/>
      <c r="C458" s="27" t="s">
        <v>50</v>
      </c>
      <c r="D458" s="27" t="s">
        <v>12</v>
      </c>
      <c r="E458" s="111">
        <v>1</v>
      </c>
      <c r="F458" s="112">
        <v>220</v>
      </c>
      <c r="G458" s="109">
        <f t="shared" si="14"/>
        <v>220</v>
      </c>
    </row>
    <row r="459" ht="18" customHeight="1" spans="1:7">
      <c r="A459" s="116"/>
      <c r="B459" s="41"/>
      <c r="C459" s="27" t="s">
        <v>389</v>
      </c>
      <c r="D459" s="27" t="s">
        <v>12</v>
      </c>
      <c r="E459" s="111">
        <v>1</v>
      </c>
      <c r="F459" s="112">
        <v>50</v>
      </c>
      <c r="G459" s="109">
        <f t="shared" si="14"/>
        <v>50</v>
      </c>
    </row>
    <row r="460" ht="18" customHeight="1" spans="1:7">
      <c r="A460" s="116"/>
      <c r="B460" s="48"/>
      <c r="C460" s="27" t="s">
        <v>92</v>
      </c>
      <c r="D460" s="27" t="s">
        <v>12</v>
      </c>
      <c r="E460" s="111">
        <v>1</v>
      </c>
      <c r="F460" s="112">
        <v>220</v>
      </c>
      <c r="G460" s="109">
        <f t="shared" si="14"/>
        <v>220</v>
      </c>
    </row>
    <row r="461" ht="18" customHeight="1" spans="1:7">
      <c r="A461" s="116"/>
      <c r="B461" s="26" t="s">
        <v>23</v>
      </c>
      <c r="C461" s="36"/>
      <c r="D461" s="27"/>
      <c r="E461" s="117"/>
      <c r="F461" s="118"/>
      <c r="G461" s="130">
        <f>SUM(G447:G460)</f>
        <v>5550</v>
      </c>
    </row>
    <row r="462" ht="21" customHeight="1" spans="1:7">
      <c r="A462" s="26">
        <v>16</v>
      </c>
      <c r="B462" s="40" t="s">
        <v>390</v>
      </c>
      <c r="C462" s="27" t="s">
        <v>11</v>
      </c>
      <c r="D462" s="27" t="s">
        <v>12</v>
      </c>
      <c r="E462" s="111">
        <v>5</v>
      </c>
      <c r="F462" s="112">
        <v>200</v>
      </c>
      <c r="G462" s="109">
        <f t="shared" ref="G462:G471" si="15">E462*F462</f>
        <v>1000</v>
      </c>
    </row>
    <row r="463" ht="21" customHeight="1" spans="1:7">
      <c r="A463" s="26"/>
      <c r="B463" s="41"/>
      <c r="C463" s="27" t="s">
        <v>18</v>
      </c>
      <c r="D463" s="27" t="s">
        <v>12</v>
      </c>
      <c r="E463" s="111">
        <v>2</v>
      </c>
      <c r="F463" s="112">
        <v>120</v>
      </c>
      <c r="G463" s="109">
        <f t="shared" si="15"/>
        <v>240</v>
      </c>
    </row>
    <row r="464" ht="21" customHeight="1" spans="1:7">
      <c r="A464" s="26"/>
      <c r="B464" s="41"/>
      <c r="C464" s="27" t="s">
        <v>40</v>
      </c>
      <c r="D464" s="27" t="s">
        <v>12</v>
      </c>
      <c r="E464" s="111">
        <v>1</v>
      </c>
      <c r="F464" s="112">
        <v>90</v>
      </c>
      <c r="G464" s="109">
        <f t="shared" si="15"/>
        <v>90</v>
      </c>
    </row>
    <row r="465" ht="21" customHeight="1" spans="1:7">
      <c r="A465" s="26"/>
      <c r="B465" s="41"/>
      <c r="C465" s="27" t="s">
        <v>345</v>
      </c>
      <c r="D465" s="27" t="s">
        <v>12</v>
      </c>
      <c r="E465" s="111">
        <v>1</v>
      </c>
      <c r="F465" s="112">
        <v>20</v>
      </c>
      <c r="G465" s="109">
        <f t="shared" si="15"/>
        <v>20</v>
      </c>
    </row>
    <row r="466" ht="21" customHeight="1" spans="1:7">
      <c r="A466" s="26"/>
      <c r="B466" s="41"/>
      <c r="C466" s="27" t="s">
        <v>311</v>
      </c>
      <c r="D466" s="27" t="s">
        <v>12</v>
      </c>
      <c r="E466" s="111">
        <v>1</v>
      </c>
      <c r="F466" s="112">
        <v>10</v>
      </c>
      <c r="G466" s="109">
        <f t="shared" si="15"/>
        <v>10</v>
      </c>
    </row>
    <row r="467" ht="21" customHeight="1" spans="1:7">
      <c r="A467" s="26"/>
      <c r="B467" s="41"/>
      <c r="C467" s="27" t="s">
        <v>149</v>
      </c>
      <c r="D467" s="27" t="s">
        <v>12</v>
      </c>
      <c r="E467" s="111">
        <v>8</v>
      </c>
      <c r="F467" s="112">
        <v>10</v>
      </c>
      <c r="G467" s="109">
        <f t="shared" si="15"/>
        <v>80</v>
      </c>
    </row>
    <row r="468" ht="21" customHeight="1" spans="1:7">
      <c r="A468" s="26"/>
      <c r="B468" s="41"/>
      <c r="C468" s="27" t="s">
        <v>326</v>
      </c>
      <c r="D468" s="27" t="s">
        <v>12</v>
      </c>
      <c r="E468" s="111">
        <v>1</v>
      </c>
      <c r="F468" s="112">
        <v>600</v>
      </c>
      <c r="G468" s="109">
        <f t="shared" si="15"/>
        <v>600</v>
      </c>
    </row>
    <row r="469" ht="21" customHeight="1" spans="1:7">
      <c r="A469" s="26"/>
      <c r="B469" s="41"/>
      <c r="C469" s="27" t="s">
        <v>110</v>
      </c>
      <c r="D469" s="27" t="s">
        <v>12</v>
      </c>
      <c r="E469" s="111">
        <v>1</v>
      </c>
      <c r="F469" s="112">
        <v>200</v>
      </c>
      <c r="G469" s="109">
        <f t="shared" si="15"/>
        <v>200</v>
      </c>
    </row>
    <row r="470" ht="21" customHeight="1" spans="1:7">
      <c r="A470" s="26"/>
      <c r="B470" s="41"/>
      <c r="C470" s="32" t="s">
        <v>146</v>
      </c>
      <c r="D470" s="113" t="s">
        <v>77</v>
      </c>
      <c r="E470" s="32">
        <v>111.19</v>
      </c>
      <c r="F470" s="112">
        <v>560</v>
      </c>
      <c r="G470" s="109">
        <f t="shared" si="15"/>
        <v>62266.4</v>
      </c>
    </row>
    <row r="471" ht="21" customHeight="1" spans="1:7">
      <c r="A471" s="26"/>
      <c r="B471" s="48"/>
      <c r="C471" s="32" t="s">
        <v>324</v>
      </c>
      <c r="D471" s="113" t="s">
        <v>77</v>
      </c>
      <c r="E471" s="32">
        <v>14.01</v>
      </c>
      <c r="F471" s="112">
        <v>160</v>
      </c>
      <c r="G471" s="109">
        <f t="shared" si="15"/>
        <v>2241.6</v>
      </c>
    </row>
    <row r="472" ht="21" customHeight="1" spans="1:7">
      <c r="A472" s="116"/>
      <c r="B472" s="26" t="s">
        <v>23</v>
      </c>
      <c r="C472" s="36"/>
      <c r="D472" s="27"/>
      <c r="E472" s="117"/>
      <c r="F472" s="118"/>
      <c r="G472" s="119">
        <f>SUM(G462:G471)</f>
        <v>66748</v>
      </c>
    </row>
    <row r="473" ht="21" customHeight="1" spans="1:7">
      <c r="A473" s="26">
        <v>17</v>
      </c>
      <c r="B473" s="40" t="s">
        <v>391</v>
      </c>
      <c r="C473" s="27" t="s">
        <v>392</v>
      </c>
      <c r="D473" s="27" t="s">
        <v>12</v>
      </c>
      <c r="E473" s="111">
        <v>3</v>
      </c>
      <c r="F473" s="112">
        <v>90</v>
      </c>
      <c r="G473" s="109">
        <v>270</v>
      </c>
    </row>
    <row r="474" ht="21" customHeight="1" spans="1:7">
      <c r="A474" s="26"/>
      <c r="B474" s="41"/>
      <c r="C474" s="27" t="s">
        <v>33</v>
      </c>
      <c r="D474" s="27" t="s">
        <v>12</v>
      </c>
      <c r="E474" s="111">
        <v>1</v>
      </c>
      <c r="F474" s="112">
        <v>220</v>
      </c>
      <c r="G474" s="109">
        <v>200</v>
      </c>
    </row>
    <row r="475" ht="21" customHeight="1" spans="1:7">
      <c r="A475" s="26"/>
      <c r="B475" s="41"/>
      <c r="C475" s="27" t="s">
        <v>393</v>
      </c>
      <c r="D475" s="27" t="s">
        <v>12</v>
      </c>
      <c r="E475" s="111">
        <v>1</v>
      </c>
      <c r="F475" s="112">
        <v>50</v>
      </c>
      <c r="G475" s="109">
        <v>50</v>
      </c>
    </row>
    <row r="476" ht="21" customHeight="1" spans="1:7">
      <c r="A476" s="26"/>
      <c r="B476" s="41"/>
      <c r="C476" s="27" t="s">
        <v>110</v>
      </c>
      <c r="D476" s="27" t="s">
        <v>12</v>
      </c>
      <c r="E476" s="111">
        <v>1</v>
      </c>
      <c r="F476" s="112">
        <v>200</v>
      </c>
      <c r="G476" s="109">
        <v>200</v>
      </c>
    </row>
    <row r="477" ht="21" customHeight="1" spans="1:7">
      <c r="A477" s="26"/>
      <c r="B477" s="41"/>
      <c r="C477" s="27" t="s">
        <v>94</v>
      </c>
      <c r="D477" s="27" t="s">
        <v>12</v>
      </c>
      <c r="E477" s="111">
        <v>1</v>
      </c>
      <c r="F477" s="112">
        <v>120</v>
      </c>
      <c r="G477" s="109">
        <v>120</v>
      </c>
    </row>
    <row r="478" ht="21" customHeight="1" spans="1:7">
      <c r="A478" s="26"/>
      <c r="B478" s="41"/>
      <c r="C478" s="27" t="s">
        <v>345</v>
      </c>
      <c r="D478" s="27" t="s">
        <v>12</v>
      </c>
      <c r="E478" s="111">
        <v>1</v>
      </c>
      <c r="F478" s="112">
        <v>20</v>
      </c>
      <c r="G478" s="109">
        <v>20</v>
      </c>
    </row>
    <row r="479" ht="21" customHeight="1" spans="1:7">
      <c r="A479" s="26"/>
      <c r="B479" s="41"/>
      <c r="C479" s="27" t="s">
        <v>50</v>
      </c>
      <c r="D479" s="27" t="s">
        <v>12</v>
      </c>
      <c r="E479" s="111">
        <v>2</v>
      </c>
      <c r="F479" s="112">
        <v>220</v>
      </c>
      <c r="G479" s="109">
        <v>440</v>
      </c>
    </row>
    <row r="480" ht="21" customHeight="1" spans="1:7">
      <c r="A480" s="26"/>
      <c r="B480" s="41"/>
      <c r="C480" s="27" t="s">
        <v>88</v>
      </c>
      <c r="D480" s="27" t="s">
        <v>12</v>
      </c>
      <c r="E480" s="111">
        <v>1</v>
      </c>
      <c r="F480" s="112">
        <v>220</v>
      </c>
      <c r="G480" s="109">
        <v>200</v>
      </c>
    </row>
    <row r="481" ht="21" customHeight="1" spans="1:7">
      <c r="A481" s="26"/>
      <c r="B481" s="41"/>
      <c r="C481" s="27" t="s">
        <v>161</v>
      </c>
      <c r="D481" s="27" t="s">
        <v>12</v>
      </c>
      <c r="E481" s="111">
        <v>4</v>
      </c>
      <c r="F481" s="112">
        <v>90</v>
      </c>
      <c r="G481" s="109">
        <v>360</v>
      </c>
    </row>
    <row r="482" ht="21" customHeight="1" spans="1:7">
      <c r="A482" s="26"/>
      <c r="B482" s="41"/>
      <c r="C482" s="27" t="s">
        <v>327</v>
      </c>
      <c r="D482" s="27" t="s">
        <v>12</v>
      </c>
      <c r="E482" s="111">
        <v>2</v>
      </c>
      <c r="F482" s="112">
        <v>20</v>
      </c>
      <c r="G482" s="109">
        <v>40</v>
      </c>
    </row>
    <row r="483" ht="21" customHeight="1" spans="1:7">
      <c r="A483" s="26"/>
      <c r="B483" s="41"/>
      <c r="C483" s="27" t="s">
        <v>40</v>
      </c>
      <c r="D483" s="27" t="s">
        <v>12</v>
      </c>
      <c r="E483" s="111">
        <v>1</v>
      </c>
      <c r="F483" s="112">
        <v>90</v>
      </c>
      <c r="G483" s="109">
        <v>90</v>
      </c>
    </row>
    <row r="484" ht="21" customHeight="1" spans="1:7">
      <c r="A484" s="26"/>
      <c r="B484" s="41"/>
      <c r="C484" s="27" t="s">
        <v>42</v>
      </c>
      <c r="D484" s="27" t="s">
        <v>12</v>
      </c>
      <c r="E484" s="111">
        <v>1</v>
      </c>
      <c r="F484" s="112">
        <v>10</v>
      </c>
      <c r="G484" s="109">
        <v>10</v>
      </c>
    </row>
    <row r="485" ht="21" customHeight="1" spans="1:7">
      <c r="A485" s="26"/>
      <c r="B485" s="41"/>
      <c r="C485" s="27" t="s">
        <v>45</v>
      </c>
      <c r="D485" s="27" t="s">
        <v>12</v>
      </c>
      <c r="E485" s="111">
        <v>1</v>
      </c>
      <c r="F485" s="112">
        <v>90</v>
      </c>
      <c r="G485" s="109">
        <v>90</v>
      </c>
    </row>
    <row r="486" ht="21" customHeight="1" spans="1:7">
      <c r="A486" s="26"/>
      <c r="B486" s="41"/>
      <c r="C486" s="27" t="s">
        <v>372</v>
      </c>
      <c r="D486" s="27" t="s">
        <v>12</v>
      </c>
      <c r="E486" s="111">
        <v>1</v>
      </c>
      <c r="F486" s="112">
        <v>120</v>
      </c>
      <c r="G486" s="109">
        <v>120</v>
      </c>
    </row>
    <row r="487" ht="21" customHeight="1" spans="1:7">
      <c r="A487" s="26"/>
      <c r="B487" s="41"/>
      <c r="C487" s="27" t="s">
        <v>334</v>
      </c>
      <c r="D487" s="27" t="s">
        <v>12</v>
      </c>
      <c r="E487" s="111">
        <v>1</v>
      </c>
      <c r="F487" s="112">
        <v>90</v>
      </c>
      <c r="G487" s="109">
        <v>90</v>
      </c>
    </row>
    <row r="488" ht="21" customHeight="1" spans="1:7">
      <c r="A488" s="26"/>
      <c r="B488" s="41"/>
      <c r="C488" s="27" t="s">
        <v>394</v>
      </c>
      <c r="D488" s="27" t="s">
        <v>12</v>
      </c>
      <c r="E488" s="111">
        <v>1</v>
      </c>
      <c r="F488" s="112">
        <v>90</v>
      </c>
      <c r="G488" s="109">
        <v>90</v>
      </c>
    </row>
    <row r="489" ht="21" customHeight="1" spans="1:7">
      <c r="A489" s="26"/>
      <c r="B489" s="41"/>
      <c r="C489" s="27" t="s">
        <v>122</v>
      </c>
      <c r="D489" s="27" t="s">
        <v>12</v>
      </c>
      <c r="E489" s="111">
        <v>3</v>
      </c>
      <c r="F489" s="112">
        <v>10</v>
      </c>
      <c r="G489" s="109">
        <v>30</v>
      </c>
    </row>
    <row r="490" ht="21" customHeight="1" spans="1:7">
      <c r="A490" s="26"/>
      <c r="B490" s="41"/>
      <c r="C490" s="27" t="s">
        <v>395</v>
      </c>
      <c r="D490" s="27" t="s">
        <v>12</v>
      </c>
      <c r="E490" s="111">
        <v>1</v>
      </c>
      <c r="F490" s="112">
        <v>50</v>
      </c>
      <c r="G490" s="109">
        <v>50</v>
      </c>
    </row>
    <row r="491" ht="21" customHeight="1" spans="1:7">
      <c r="A491" s="26"/>
      <c r="B491" s="41"/>
      <c r="C491" s="27" t="s">
        <v>196</v>
      </c>
      <c r="D491" s="27" t="s">
        <v>12</v>
      </c>
      <c r="E491" s="111">
        <v>1</v>
      </c>
      <c r="F491" s="112">
        <v>220</v>
      </c>
      <c r="G491" s="109">
        <v>220</v>
      </c>
    </row>
    <row r="492" ht="21" customHeight="1" spans="1:7">
      <c r="A492" s="26"/>
      <c r="B492" s="41"/>
      <c r="C492" s="27" t="s">
        <v>68</v>
      </c>
      <c r="D492" s="27" t="s">
        <v>12</v>
      </c>
      <c r="E492" s="111">
        <v>2</v>
      </c>
      <c r="F492" s="112">
        <v>200</v>
      </c>
      <c r="G492" s="109">
        <v>400</v>
      </c>
    </row>
    <row r="493" ht="21" customHeight="1" spans="1:7">
      <c r="A493" s="26"/>
      <c r="B493" s="41"/>
      <c r="C493" s="27" t="s">
        <v>367</v>
      </c>
      <c r="D493" s="27" t="s">
        <v>12</v>
      </c>
      <c r="E493" s="111">
        <v>2</v>
      </c>
      <c r="F493" s="112">
        <v>100</v>
      </c>
      <c r="G493" s="109">
        <v>200</v>
      </c>
    </row>
    <row r="494" ht="21" customHeight="1" spans="1:7">
      <c r="A494" s="116"/>
      <c r="B494" s="41"/>
      <c r="C494" s="27" t="s">
        <v>75</v>
      </c>
      <c r="D494" s="27" t="s">
        <v>17</v>
      </c>
      <c r="E494" s="111">
        <v>2</v>
      </c>
      <c r="F494" s="112">
        <v>4500</v>
      </c>
      <c r="G494" s="109">
        <v>9000</v>
      </c>
    </row>
    <row r="495" ht="21" customHeight="1" spans="1:7">
      <c r="A495" s="116"/>
      <c r="B495" s="41"/>
      <c r="C495" s="27" t="s">
        <v>16</v>
      </c>
      <c r="D495" s="27" t="s">
        <v>17</v>
      </c>
      <c r="E495" s="111">
        <v>1</v>
      </c>
      <c r="F495" s="112">
        <v>3000</v>
      </c>
      <c r="G495" s="109">
        <v>3000</v>
      </c>
    </row>
    <row r="496" ht="21" customHeight="1" spans="1:7">
      <c r="A496" s="116"/>
      <c r="B496" s="41"/>
      <c r="C496" s="32" t="s">
        <v>76</v>
      </c>
      <c r="D496" s="113" t="s">
        <v>77</v>
      </c>
      <c r="E496" s="32">
        <v>185.27</v>
      </c>
      <c r="F496" s="112">
        <v>65</v>
      </c>
      <c r="G496" s="109">
        <f t="shared" ref="G496:G521" si="16">E496*F496</f>
        <v>12042.55</v>
      </c>
    </row>
    <row r="497" ht="21" customHeight="1" spans="1:7">
      <c r="A497" s="116"/>
      <c r="B497" s="41"/>
      <c r="C497" s="32"/>
      <c r="D497" s="113" t="s">
        <v>77</v>
      </c>
      <c r="E497" s="32">
        <v>12.61</v>
      </c>
      <c r="F497" s="112">
        <v>65</v>
      </c>
      <c r="G497" s="109">
        <f t="shared" si="16"/>
        <v>819.65</v>
      </c>
    </row>
    <row r="498" ht="21" customHeight="1" spans="1:7">
      <c r="A498" s="116"/>
      <c r="B498" s="41"/>
      <c r="C498" s="32"/>
      <c r="D498" s="113" t="s">
        <v>77</v>
      </c>
      <c r="E498" s="32">
        <v>14.8</v>
      </c>
      <c r="F498" s="112">
        <v>65</v>
      </c>
      <c r="G498" s="109">
        <f t="shared" si="16"/>
        <v>962</v>
      </c>
    </row>
    <row r="499" ht="21" customHeight="1" spans="1:7">
      <c r="A499" s="116"/>
      <c r="B499" s="41"/>
      <c r="C499" s="32"/>
      <c r="D499" s="113" t="s">
        <v>77</v>
      </c>
      <c r="E499" s="32">
        <v>82.13</v>
      </c>
      <c r="F499" s="112">
        <v>65</v>
      </c>
      <c r="G499" s="109">
        <f t="shared" si="16"/>
        <v>5338.45</v>
      </c>
    </row>
    <row r="500" ht="21" customHeight="1" spans="1:7">
      <c r="A500" s="116"/>
      <c r="B500" s="41"/>
      <c r="C500" s="32"/>
      <c r="D500" s="113" t="s">
        <v>77</v>
      </c>
      <c r="E500" s="32">
        <v>23.55</v>
      </c>
      <c r="F500" s="112">
        <v>65</v>
      </c>
      <c r="G500" s="109">
        <f t="shared" si="16"/>
        <v>1530.75</v>
      </c>
    </row>
    <row r="501" ht="21" customHeight="1" spans="1:7">
      <c r="A501" s="116"/>
      <c r="B501" s="41"/>
      <c r="C501" s="32"/>
      <c r="D501" s="113" t="s">
        <v>77</v>
      </c>
      <c r="E501" s="32">
        <v>30.16</v>
      </c>
      <c r="F501" s="112">
        <v>65</v>
      </c>
      <c r="G501" s="109">
        <f t="shared" si="16"/>
        <v>1960.4</v>
      </c>
    </row>
    <row r="502" ht="21" customHeight="1" spans="1:7">
      <c r="A502" s="116"/>
      <c r="B502" s="41"/>
      <c r="C502" s="32"/>
      <c r="D502" s="113" t="s">
        <v>77</v>
      </c>
      <c r="E502" s="32">
        <v>2.73</v>
      </c>
      <c r="F502" s="112">
        <v>65</v>
      </c>
      <c r="G502" s="109">
        <f t="shared" si="16"/>
        <v>177.45</v>
      </c>
    </row>
    <row r="503" ht="21" customHeight="1" spans="1:7">
      <c r="A503" s="116"/>
      <c r="B503" s="41"/>
      <c r="C503" s="32" t="s">
        <v>139</v>
      </c>
      <c r="D503" s="113" t="s">
        <v>14</v>
      </c>
      <c r="E503" s="32">
        <v>8.631</v>
      </c>
      <c r="F503" s="112">
        <v>320</v>
      </c>
      <c r="G503" s="109">
        <f t="shared" si="16"/>
        <v>2761.92</v>
      </c>
    </row>
    <row r="504" ht="21" customHeight="1" spans="1:7">
      <c r="A504" s="116"/>
      <c r="B504" s="41"/>
      <c r="C504" s="32" t="s">
        <v>140</v>
      </c>
      <c r="D504" s="113" t="s">
        <v>14</v>
      </c>
      <c r="E504" s="32">
        <v>48.492</v>
      </c>
      <c r="F504" s="112">
        <v>180</v>
      </c>
      <c r="G504" s="109">
        <f t="shared" si="16"/>
        <v>8728.56</v>
      </c>
    </row>
    <row r="505" ht="21" customHeight="1" spans="1:7">
      <c r="A505" s="116"/>
      <c r="B505" s="41"/>
      <c r="C505" s="32" t="s">
        <v>141</v>
      </c>
      <c r="D505" s="113" t="s">
        <v>77</v>
      </c>
      <c r="E505" s="32">
        <v>9</v>
      </c>
      <c r="F505" s="112">
        <v>100</v>
      </c>
      <c r="G505" s="109">
        <f t="shared" si="16"/>
        <v>900</v>
      </c>
    </row>
    <row r="506" ht="21" customHeight="1" spans="1:7">
      <c r="A506" s="116"/>
      <c r="B506" s="41"/>
      <c r="C506" s="32"/>
      <c r="D506" s="113" t="s">
        <v>77</v>
      </c>
      <c r="E506" s="32">
        <v>6.84</v>
      </c>
      <c r="F506" s="112">
        <v>100</v>
      </c>
      <c r="G506" s="109">
        <f t="shared" si="16"/>
        <v>684</v>
      </c>
    </row>
    <row r="507" ht="21" customHeight="1" spans="1:7">
      <c r="A507" s="116"/>
      <c r="B507" s="41"/>
      <c r="C507" s="32"/>
      <c r="D507" s="113" t="s">
        <v>77</v>
      </c>
      <c r="E507" s="32">
        <v>8.1</v>
      </c>
      <c r="F507" s="112">
        <v>100</v>
      </c>
      <c r="G507" s="109">
        <f t="shared" si="16"/>
        <v>810</v>
      </c>
    </row>
    <row r="508" ht="21" customHeight="1" spans="1:7">
      <c r="A508" s="116"/>
      <c r="B508" s="41"/>
      <c r="C508" s="32"/>
      <c r="D508" s="113" t="s">
        <v>77</v>
      </c>
      <c r="E508" s="32">
        <v>2.25</v>
      </c>
      <c r="F508" s="112">
        <v>100</v>
      </c>
      <c r="G508" s="109">
        <f t="shared" si="16"/>
        <v>225</v>
      </c>
    </row>
    <row r="509" ht="21" customHeight="1" spans="1:7">
      <c r="A509" s="116"/>
      <c r="B509" s="41"/>
      <c r="C509" s="32"/>
      <c r="D509" s="113" t="s">
        <v>77</v>
      </c>
      <c r="E509" s="32">
        <v>1.8</v>
      </c>
      <c r="F509" s="112">
        <v>100</v>
      </c>
      <c r="G509" s="109">
        <f t="shared" si="16"/>
        <v>180</v>
      </c>
    </row>
    <row r="510" ht="21" customHeight="1" spans="1:7">
      <c r="A510" s="116"/>
      <c r="B510" s="41"/>
      <c r="C510" s="32"/>
      <c r="D510" s="113" t="s">
        <v>77</v>
      </c>
      <c r="E510" s="32">
        <v>1.2</v>
      </c>
      <c r="F510" s="112">
        <v>100</v>
      </c>
      <c r="G510" s="109">
        <f t="shared" si="16"/>
        <v>120</v>
      </c>
    </row>
    <row r="511" ht="21" customHeight="1" spans="1:7">
      <c r="A511" s="116"/>
      <c r="B511" s="41"/>
      <c r="C511" s="32" t="s">
        <v>321</v>
      </c>
      <c r="D511" s="113" t="s">
        <v>77</v>
      </c>
      <c r="E511" s="32">
        <v>44.1</v>
      </c>
      <c r="F511" s="112">
        <v>120</v>
      </c>
      <c r="G511" s="109">
        <f t="shared" si="16"/>
        <v>5292</v>
      </c>
    </row>
    <row r="512" ht="21" customHeight="1" spans="1:7">
      <c r="A512" s="116"/>
      <c r="B512" s="41"/>
      <c r="C512" s="32"/>
      <c r="D512" s="113" t="s">
        <v>77</v>
      </c>
      <c r="E512" s="32">
        <v>58.548</v>
      </c>
      <c r="F512" s="112">
        <v>120</v>
      </c>
      <c r="G512" s="109">
        <f t="shared" si="16"/>
        <v>7025.76</v>
      </c>
    </row>
    <row r="513" ht="21" customHeight="1" spans="1:7">
      <c r="A513" s="116"/>
      <c r="B513" s="41"/>
      <c r="C513" s="32"/>
      <c r="D513" s="113" t="s">
        <v>77</v>
      </c>
      <c r="E513" s="32">
        <v>102.144</v>
      </c>
      <c r="F513" s="112">
        <v>120</v>
      </c>
      <c r="G513" s="109">
        <f t="shared" si="16"/>
        <v>12257.28</v>
      </c>
    </row>
    <row r="514" ht="21" customHeight="1" spans="1:7">
      <c r="A514" s="116"/>
      <c r="B514" s="41"/>
      <c r="C514" s="32" t="s">
        <v>322</v>
      </c>
      <c r="D514" s="113" t="s">
        <v>77</v>
      </c>
      <c r="E514" s="32">
        <v>43.45</v>
      </c>
      <c r="F514" s="112">
        <v>120</v>
      </c>
      <c r="G514" s="109">
        <f t="shared" si="16"/>
        <v>5214</v>
      </c>
    </row>
    <row r="515" ht="21" customHeight="1" spans="1:7">
      <c r="A515" s="116"/>
      <c r="B515" s="41"/>
      <c r="C515" s="32" t="s">
        <v>320</v>
      </c>
      <c r="D515" s="113" t="s">
        <v>14</v>
      </c>
      <c r="E515" s="32">
        <v>8.17</v>
      </c>
      <c r="F515" s="112">
        <v>340</v>
      </c>
      <c r="G515" s="109">
        <f t="shared" si="16"/>
        <v>2777.8</v>
      </c>
    </row>
    <row r="516" ht="21" customHeight="1" spans="1:7">
      <c r="A516" s="116"/>
      <c r="B516" s="41"/>
      <c r="C516" s="32" t="s">
        <v>143</v>
      </c>
      <c r="D516" s="113" t="s">
        <v>14</v>
      </c>
      <c r="E516" s="32">
        <v>4.34</v>
      </c>
      <c r="F516" s="112">
        <v>180</v>
      </c>
      <c r="G516" s="109">
        <f t="shared" si="16"/>
        <v>781.2</v>
      </c>
    </row>
    <row r="517" ht="21" customHeight="1" spans="1:7">
      <c r="A517" s="116"/>
      <c r="B517" s="41"/>
      <c r="C517" s="32" t="s">
        <v>97</v>
      </c>
      <c r="D517" s="113" t="s">
        <v>98</v>
      </c>
      <c r="E517" s="114">
        <v>1</v>
      </c>
      <c r="F517" s="112">
        <v>400</v>
      </c>
      <c r="G517" s="109">
        <f t="shared" si="16"/>
        <v>400</v>
      </c>
    </row>
    <row r="518" ht="21" customHeight="1" spans="1:7">
      <c r="A518" s="116"/>
      <c r="B518" s="41"/>
      <c r="C518" s="32" t="s">
        <v>162</v>
      </c>
      <c r="D518" s="113" t="s">
        <v>38</v>
      </c>
      <c r="E518" s="114">
        <v>2</v>
      </c>
      <c r="F518" s="112">
        <v>2000</v>
      </c>
      <c r="G518" s="109">
        <f t="shared" si="16"/>
        <v>4000</v>
      </c>
    </row>
    <row r="519" ht="21" customHeight="1" spans="1:7">
      <c r="A519" s="116"/>
      <c r="B519" s="41"/>
      <c r="C519" s="32" t="s">
        <v>99</v>
      </c>
      <c r="D519" s="113" t="s">
        <v>77</v>
      </c>
      <c r="E519" s="32">
        <v>6.6</v>
      </c>
      <c r="F519" s="112">
        <v>70</v>
      </c>
      <c r="G519" s="109">
        <f t="shared" si="16"/>
        <v>462</v>
      </c>
    </row>
    <row r="520" ht="21" customHeight="1" spans="1:7">
      <c r="A520" s="116"/>
      <c r="B520" s="41"/>
      <c r="C520" s="32" t="s">
        <v>146</v>
      </c>
      <c r="D520" s="113" t="s">
        <v>77</v>
      </c>
      <c r="E520" s="32">
        <v>215.09</v>
      </c>
      <c r="F520" s="112">
        <v>820</v>
      </c>
      <c r="G520" s="109">
        <f t="shared" si="16"/>
        <v>176373.8</v>
      </c>
    </row>
    <row r="521" ht="21" customHeight="1" spans="1:7">
      <c r="A521" s="116"/>
      <c r="B521" s="48"/>
      <c r="C521" s="32" t="s">
        <v>79</v>
      </c>
      <c r="D521" s="113" t="s">
        <v>77</v>
      </c>
      <c r="E521" s="32">
        <v>127.24</v>
      </c>
      <c r="F521" s="112">
        <v>560</v>
      </c>
      <c r="G521" s="109">
        <f t="shared" si="16"/>
        <v>71254.4</v>
      </c>
    </row>
    <row r="522" ht="21" customHeight="1" spans="1:7">
      <c r="A522" s="116"/>
      <c r="B522" s="26" t="s">
        <v>23</v>
      </c>
      <c r="C522" s="36"/>
      <c r="D522" s="27"/>
      <c r="E522" s="117"/>
      <c r="F522" s="118"/>
      <c r="G522" s="119">
        <f>SUM(G473:G521)</f>
        <v>338368.97</v>
      </c>
    </row>
    <row r="523" ht="21" customHeight="1" spans="1:7">
      <c r="A523" s="80">
        <v>18</v>
      </c>
      <c r="B523" s="26" t="s">
        <v>396</v>
      </c>
      <c r="C523" s="27" t="s">
        <v>16</v>
      </c>
      <c r="D523" s="27" t="s">
        <v>17</v>
      </c>
      <c r="E523" s="111">
        <v>2</v>
      </c>
      <c r="F523" s="112">
        <v>3000</v>
      </c>
      <c r="G523" s="109">
        <v>6000</v>
      </c>
    </row>
    <row r="524" ht="21" customHeight="1" spans="1:7">
      <c r="A524" s="80"/>
      <c r="B524" s="26"/>
      <c r="C524" s="27" t="s">
        <v>75</v>
      </c>
      <c r="D524" s="27" t="s">
        <v>17</v>
      </c>
      <c r="E524" s="111">
        <v>1</v>
      </c>
      <c r="F524" s="112">
        <v>4500</v>
      </c>
      <c r="G524" s="109">
        <v>4500</v>
      </c>
    </row>
    <row r="525" ht="21" customHeight="1" spans="1:7">
      <c r="A525" s="91"/>
      <c r="B525" s="26" t="s">
        <v>23</v>
      </c>
      <c r="C525" s="36"/>
      <c r="D525" s="27"/>
      <c r="E525" s="117"/>
      <c r="F525" s="118"/>
      <c r="G525" s="119">
        <f>SUM(G523:G524)</f>
        <v>10500</v>
      </c>
    </row>
    <row r="526" ht="21" customHeight="1" spans="1:7">
      <c r="A526" s="113">
        <v>19</v>
      </c>
      <c r="B526" s="40" t="s">
        <v>397</v>
      </c>
      <c r="C526" s="27" t="s">
        <v>85</v>
      </c>
      <c r="D526" s="27" t="s">
        <v>17</v>
      </c>
      <c r="E526" s="111">
        <v>1</v>
      </c>
      <c r="F526" s="112">
        <v>4000</v>
      </c>
      <c r="G526" s="109">
        <f t="shared" ref="G526:G551" si="17">E526*F526</f>
        <v>4000</v>
      </c>
    </row>
    <row r="527" ht="21" customHeight="1" spans="1:7">
      <c r="A527" s="113"/>
      <c r="B527" s="41"/>
      <c r="C527" s="27" t="s">
        <v>16</v>
      </c>
      <c r="D527" s="27" t="s">
        <v>17</v>
      </c>
      <c r="E527" s="111">
        <v>1</v>
      </c>
      <c r="F527" s="112">
        <v>3000</v>
      </c>
      <c r="G527" s="109">
        <f t="shared" si="17"/>
        <v>3000</v>
      </c>
    </row>
    <row r="528" ht="21" customHeight="1" spans="1:7">
      <c r="A528" s="113"/>
      <c r="B528" s="41"/>
      <c r="C528" s="27" t="s">
        <v>326</v>
      </c>
      <c r="D528" s="27" t="s">
        <v>12</v>
      </c>
      <c r="E528" s="111">
        <v>3</v>
      </c>
      <c r="F528" s="112">
        <v>600</v>
      </c>
      <c r="G528" s="109">
        <f t="shared" si="17"/>
        <v>1800</v>
      </c>
    </row>
    <row r="529" ht="21" customHeight="1" spans="1:7">
      <c r="A529" s="113"/>
      <c r="B529" s="41"/>
      <c r="C529" s="27" t="s">
        <v>93</v>
      </c>
      <c r="D529" s="27" t="s">
        <v>12</v>
      </c>
      <c r="E529" s="111">
        <v>1</v>
      </c>
      <c r="F529" s="112">
        <v>90</v>
      </c>
      <c r="G529" s="109">
        <f t="shared" si="17"/>
        <v>90</v>
      </c>
    </row>
    <row r="530" ht="21" customHeight="1" spans="1:7">
      <c r="A530" s="113"/>
      <c r="B530" s="41"/>
      <c r="C530" s="27" t="s">
        <v>398</v>
      </c>
      <c r="D530" s="27" t="s">
        <v>12</v>
      </c>
      <c r="E530" s="111">
        <v>1</v>
      </c>
      <c r="F530" s="112">
        <v>600</v>
      </c>
      <c r="G530" s="109">
        <f t="shared" si="17"/>
        <v>600</v>
      </c>
    </row>
    <row r="531" ht="21" customHeight="1" spans="1:7">
      <c r="A531" s="113"/>
      <c r="B531" s="41"/>
      <c r="C531" s="27" t="s">
        <v>49</v>
      </c>
      <c r="D531" s="27" t="s">
        <v>12</v>
      </c>
      <c r="E531" s="111">
        <v>1</v>
      </c>
      <c r="F531" s="112">
        <v>20</v>
      </c>
      <c r="G531" s="109">
        <f t="shared" si="17"/>
        <v>20</v>
      </c>
    </row>
    <row r="532" ht="21" customHeight="1" spans="1:7">
      <c r="A532" s="113"/>
      <c r="B532" s="41"/>
      <c r="C532" s="27" t="s">
        <v>399</v>
      </c>
      <c r="D532" s="27" t="s">
        <v>12</v>
      </c>
      <c r="E532" s="111">
        <v>3</v>
      </c>
      <c r="F532" s="112">
        <v>10</v>
      </c>
      <c r="G532" s="109">
        <f t="shared" si="17"/>
        <v>30</v>
      </c>
    </row>
    <row r="533" ht="21" customHeight="1" spans="1:7">
      <c r="A533" s="113"/>
      <c r="B533" s="41"/>
      <c r="C533" s="27" t="s">
        <v>377</v>
      </c>
      <c r="D533" s="27" t="s">
        <v>12</v>
      </c>
      <c r="E533" s="111">
        <v>3</v>
      </c>
      <c r="F533" s="112">
        <v>90</v>
      </c>
      <c r="G533" s="109">
        <f t="shared" si="17"/>
        <v>270</v>
      </c>
    </row>
    <row r="534" ht="21" customHeight="1" spans="1:7">
      <c r="A534" s="113"/>
      <c r="B534" s="41"/>
      <c r="C534" s="27" t="s">
        <v>394</v>
      </c>
      <c r="D534" s="27" t="s">
        <v>12</v>
      </c>
      <c r="E534" s="111">
        <v>1</v>
      </c>
      <c r="F534" s="112">
        <v>20</v>
      </c>
      <c r="G534" s="109">
        <f t="shared" si="17"/>
        <v>20</v>
      </c>
    </row>
    <row r="535" ht="21" customHeight="1" spans="1:7">
      <c r="A535" s="113"/>
      <c r="B535" s="41"/>
      <c r="C535" s="27" t="s">
        <v>161</v>
      </c>
      <c r="D535" s="27" t="s">
        <v>12</v>
      </c>
      <c r="E535" s="111">
        <v>1</v>
      </c>
      <c r="F535" s="112">
        <v>90</v>
      </c>
      <c r="G535" s="109">
        <f t="shared" si="17"/>
        <v>90</v>
      </c>
    </row>
    <row r="536" ht="21" customHeight="1" spans="1:7">
      <c r="A536" s="113"/>
      <c r="B536" s="41"/>
      <c r="C536" s="27" t="s">
        <v>132</v>
      </c>
      <c r="D536" s="27" t="s">
        <v>12</v>
      </c>
      <c r="E536" s="111">
        <v>4</v>
      </c>
      <c r="F536" s="112">
        <v>10</v>
      </c>
      <c r="G536" s="109">
        <f t="shared" si="17"/>
        <v>40</v>
      </c>
    </row>
    <row r="537" ht="21" customHeight="1" spans="1:7">
      <c r="A537" s="113"/>
      <c r="B537" s="41"/>
      <c r="C537" s="27" t="s">
        <v>109</v>
      </c>
      <c r="D537" s="27" t="s">
        <v>12</v>
      </c>
      <c r="E537" s="111">
        <v>3</v>
      </c>
      <c r="F537" s="112">
        <v>10</v>
      </c>
      <c r="G537" s="109">
        <f t="shared" si="17"/>
        <v>30</v>
      </c>
    </row>
    <row r="538" ht="21" customHeight="1" spans="1:7">
      <c r="A538" s="113"/>
      <c r="B538" s="41"/>
      <c r="C538" s="27" t="s">
        <v>33</v>
      </c>
      <c r="D538" s="27" t="s">
        <v>12</v>
      </c>
      <c r="E538" s="111">
        <v>1</v>
      </c>
      <c r="F538" s="112">
        <v>220</v>
      </c>
      <c r="G538" s="109">
        <f t="shared" si="17"/>
        <v>220</v>
      </c>
    </row>
    <row r="539" ht="21" customHeight="1" spans="1:7">
      <c r="A539" s="113"/>
      <c r="B539" s="41"/>
      <c r="C539" s="27" t="s">
        <v>40</v>
      </c>
      <c r="D539" s="27" t="s">
        <v>12</v>
      </c>
      <c r="E539" s="111">
        <v>2</v>
      </c>
      <c r="F539" s="112">
        <v>90</v>
      </c>
      <c r="G539" s="109">
        <f t="shared" si="17"/>
        <v>180</v>
      </c>
    </row>
    <row r="540" ht="21" customHeight="1" spans="1:7">
      <c r="A540" s="113"/>
      <c r="B540" s="41"/>
      <c r="C540" s="27" t="s">
        <v>334</v>
      </c>
      <c r="D540" s="27" t="s">
        <v>12</v>
      </c>
      <c r="E540" s="111">
        <v>2</v>
      </c>
      <c r="F540" s="112">
        <v>90</v>
      </c>
      <c r="G540" s="109">
        <f t="shared" si="17"/>
        <v>180</v>
      </c>
    </row>
    <row r="541" ht="21" customHeight="1" spans="1:7">
      <c r="A541" s="113"/>
      <c r="B541" s="41"/>
      <c r="C541" s="27" t="s">
        <v>373</v>
      </c>
      <c r="D541" s="27" t="s">
        <v>12</v>
      </c>
      <c r="E541" s="111">
        <v>2</v>
      </c>
      <c r="F541" s="112">
        <v>180</v>
      </c>
      <c r="G541" s="109">
        <f t="shared" si="17"/>
        <v>360</v>
      </c>
    </row>
    <row r="542" ht="21" customHeight="1" spans="1:7">
      <c r="A542" s="113"/>
      <c r="B542" s="41"/>
      <c r="C542" s="27" t="s">
        <v>150</v>
      </c>
      <c r="D542" s="27" t="s">
        <v>12</v>
      </c>
      <c r="E542" s="111">
        <v>1</v>
      </c>
      <c r="F542" s="112">
        <v>100</v>
      </c>
      <c r="G542" s="109">
        <f t="shared" si="17"/>
        <v>100</v>
      </c>
    </row>
    <row r="543" ht="21" customHeight="1" spans="1:7">
      <c r="A543" s="113"/>
      <c r="B543" s="41"/>
      <c r="C543" s="27" t="s">
        <v>311</v>
      </c>
      <c r="D543" s="27" t="s">
        <v>12</v>
      </c>
      <c r="E543" s="111">
        <v>1</v>
      </c>
      <c r="F543" s="112">
        <v>10</v>
      </c>
      <c r="G543" s="109">
        <f t="shared" si="17"/>
        <v>10</v>
      </c>
    </row>
    <row r="544" ht="21" customHeight="1" spans="1:7">
      <c r="A544" s="113"/>
      <c r="B544" s="41"/>
      <c r="C544" s="27" t="s">
        <v>400</v>
      </c>
      <c r="D544" s="27" t="s">
        <v>12</v>
      </c>
      <c r="E544" s="111">
        <v>1</v>
      </c>
      <c r="F544" s="112">
        <v>50</v>
      </c>
      <c r="G544" s="109">
        <f t="shared" si="17"/>
        <v>50</v>
      </c>
    </row>
    <row r="545" ht="30" customHeight="1" spans="1:7">
      <c r="A545" s="113"/>
      <c r="B545" s="41"/>
      <c r="C545" s="27" t="s">
        <v>401</v>
      </c>
      <c r="D545" s="27" t="s">
        <v>14</v>
      </c>
      <c r="E545" s="32">
        <f>1.3*1.3*1.2</f>
        <v>2.028</v>
      </c>
      <c r="F545" s="112">
        <v>90</v>
      </c>
      <c r="G545" s="109">
        <f t="shared" si="17"/>
        <v>182.52</v>
      </c>
    </row>
    <row r="546" ht="21" customHeight="1" spans="1:7">
      <c r="A546" s="113"/>
      <c r="B546" s="41"/>
      <c r="C546" s="27" t="s">
        <v>344</v>
      </c>
      <c r="D546" s="27" t="s">
        <v>12</v>
      </c>
      <c r="E546" s="111">
        <v>1</v>
      </c>
      <c r="F546" s="112">
        <v>20</v>
      </c>
      <c r="G546" s="109">
        <f t="shared" si="17"/>
        <v>20</v>
      </c>
    </row>
    <row r="547" ht="21" customHeight="1" spans="1:7">
      <c r="A547" s="113"/>
      <c r="B547" s="41"/>
      <c r="C547" s="27" t="s">
        <v>348</v>
      </c>
      <c r="D547" s="27" t="s">
        <v>12</v>
      </c>
      <c r="E547" s="111">
        <v>1</v>
      </c>
      <c r="F547" s="112">
        <v>90</v>
      </c>
      <c r="G547" s="109">
        <f t="shared" si="17"/>
        <v>90</v>
      </c>
    </row>
    <row r="548" ht="21" customHeight="1" spans="1:7">
      <c r="A548" s="113"/>
      <c r="B548" s="41"/>
      <c r="C548" s="27" t="s">
        <v>162</v>
      </c>
      <c r="D548" s="27" t="s">
        <v>38</v>
      </c>
      <c r="E548" s="111">
        <v>1</v>
      </c>
      <c r="F548" s="112">
        <v>1000</v>
      </c>
      <c r="G548" s="109">
        <f t="shared" si="17"/>
        <v>1000</v>
      </c>
    </row>
    <row r="549" ht="21" customHeight="1" spans="1:7">
      <c r="A549" s="113"/>
      <c r="B549" s="41"/>
      <c r="C549" s="32" t="s">
        <v>91</v>
      </c>
      <c r="D549" s="113" t="s">
        <v>71</v>
      </c>
      <c r="E549" s="111">
        <v>4</v>
      </c>
      <c r="F549" s="112">
        <v>160</v>
      </c>
      <c r="G549" s="109">
        <f t="shared" si="17"/>
        <v>640</v>
      </c>
    </row>
    <row r="550" ht="21" customHeight="1" spans="1:7">
      <c r="A550" s="113"/>
      <c r="B550" s="41"/>
      <c r="C550" s="32" t="s">
        <v>150</v>
      </c>
      <c r="D550" s="113" t="s">
        <v>12</v>
      </c>
      <c r="E550" s="111">
        <v>1</v>
      </c>
      <c r="F550" s="112">
        <v>100</v>
      </c>
      <c r="G550" s="109">
        <f t="shared" si="17"/>
        <v>100</v>
      </c>
    </row>
    <row r="551" ht="21" customHeight="1" spans="1:7">
      <c r="A551" s="113"/>
      <c r="B551" s="41"/>
      <c r="C551" s="32" t="s">
        <v>402</v>
      </c>
      <c r="D551" s="113" t="s">
        <v>12</v>
      </c>
      <c r="E551" s="111">
        <v>1</v>
      </c>
      <c r="F551" s="112">
        <v>100</v>
      </c>
      <c r="G551" s="109">
        <f t="shared" si="17"/>
        <v>100</v>
      </c>
    </row>
    <row r="552" ht="21" customHeight="1" spans="1:7">
      <c r="A552" s="113"/>
      <c r="B552" s="41"/>
      <c r="C552" s="32" t="s">
        <v>76</v>
      </c>
      <c r="D552" s="113" t="s">
        <v>77</v>
      </c>
      <c r="E552" s="32">
        <v>5.94</v>
      </c>
      <c r="F552" s="112">
        <v>65</v>
      </c>
      <c r="G552" s="109">
        <f t="shared" ref="G552:G577" si="18">E552*F552</f>
        <v>386.1</v>
      </c>
    </row>
    <row r="553" ht="21" customHeight="1" spans="1:7">
      <c r="A553" s="113"/>
      <c r="B553" s="41"/>
      <c r="C553" s="32"/>
      <c r="D553" s="113" t="s">
        <v>77</v>
      </c>
      <c r="E553" s="32">
        <v>24.74</v>
      </c>
      <c r="F553" s="112">
        <v>65</v>
      </c>
      <c r="G553" s="109">
        <f t="shared" si="18"/>
        <v>1608.1</v>
      </c>
    </row>
    <row r="554" ht="21" customHeight="1" spans="1:7">
      <c r="A554" s="113"/>
      <c r="B554" s="41"/>
      <c r="C554" s="32"/>
      <c r="D554" s="113" t="s">
        <v>77</v>
      </c>
      <c r="E554" s="32">
        <v>12.06</v>
      </c>
      <c r="F554" s="112">
        <v>65</v>
      </c>
      <c r="G554" s="109">
        <f t="shared" si="18"/>
        <v>783.9</v>
      </c>
    </row>
    <row r="555" ht="21" customHeight="1" spans="1:7">
      <c r="A555" s="113"/>
      <c r="B555" s="41"/>
      <c r="C555" s="32"/>
      <c r="D555" s="113" t="s">
        <v>77</v>
      </c>
      <c r="E555" s="32">
        <v>135</v>
      </c>
      <c r="F555" s="112">
        <v>65</v>
      </c>
      <c r="G555" s="109">
        <f t="shared" si="18"/>
        <v>8775</v>
      </c>
    </row>
    <row r="556" ht="21" customHeight="1" spans="1:7">
      <c r="A556" s="113"/>
      <c r="B556" s="41"/>
      <c r="C556" s="32"/>
      <c r="D556" s="113" t="s">
        <v>77</v>
      </c>
      <c r="E556" s="32">
        <v>110.58</v>
      </c>
      <c r="F556" s="112">
        <v>65</v>
      </c>
      <c r="G556" s="109">
        <f t="shared" si="18"/>
        <v>7187.7</v>
      </c>
    </row>
    <row r="557" ht="21" customHeight="1" spans="1:7">
      <c r="A557" s="113"/>
      <c r="B557" s="41"/>
      <c r="C557" s="32"/>
      <c r="D557" s="113" t="s">
        <v>77</v>
      </c>
      <c r="E557" s="32">
        <v>26.12</v>
      </c>
      <c r="F557" s="112">
        <v>65</v>
      </c>
      <c r="G557" s="109">
        <f t="shared" si="18"/>
        <v>1697.8</v>
      </c>
    </row>
    <row r="558" ht="21" customHeight="1" spans="1:7">
      <c r="A558" s="113"/>
      <c r="B558" s="41"/>
      <c r="C558" s="32"/>
      <c r="D558" s="113" t="s">
        <v>77</v>
      </c>
      <c r="E558" s="32">
        <v>2.8</v>
      </c>
      <c r="F558" s="112">
        <v>65</v>
      </c>
      <c r="G558" s="109">
        <f t="shared" si="18"/>
        <v>182</v>
      </c>
    </row>
    <row r="559" ht="21" customHeight="1" spans="1:7">
      <c r="A559" s="113"/>
      <c r="B559" s="41"/>
      <c r="C559" s="32" t="s">
        <v>95</v>
      </c>
      <c r="D559" s="113" t="s">
        <v>14</v>
      </c>
      <c r="E559" s="32">
        <v>4.52</v>
      </c>
      <c r="F559" s="112">
        <v>80</v>
      </c>
      <c r="G559" s="109">
        <f t="shared" si="18"/>
        <v>361.6</v>
      </c>
    </row>
    <row r="560" ht="21" customHeight="1" spans="1:7">
      <c r="A560" s="113"/>
      <c r="B560" s="41"/>
      <c r="C560" s="32" t="s">
        <v>140</v>
      </c>
      <c r="D560" s="113" t="s">
        <v>14</v>
      </c>
      <c r="E560" s="32">
        <v>25.2</v>
      </c>
      <c r="F560" s="112">
        <v>180</v>
      </c>
      <c r="G560" s="109">
        <f t="shared" si="18"/>
        <v>4536</v>
      </c>
    </row>
    <row r="561" ht="21" customHeight="1" spans="1:7">
      <c r="A561" s="113"/>
      <c r="B561" s="41"/>
      <c r="C561" s="32"/>
      <c r="D561" s="113" t="s">
        <v>14</v>
      </c>
      <c r="E561" s="32">
        <v>33.4</v>
      </c>
      <c r="F561" s="112">
        <v>180</v>
      </c>
      <c r="G561" s="109">
        <f t="shared" si="18"/>
        <v>6012</v>
      </c>
    </row>
    <row r="562" ht="21" customHeight="1" spans="1:7">
      <c r="A562" s="113"/>
      <c r="B562" s="41"/>
      <c r="C562" s="32"/>
      <c r="D562" s="113" t="s">
        <v>14</v>
      </c>
      <c r="E562" s="32">
        <v>40.19</v>
      </c>
      <c r="F562" s="112">
        <v>180</v>
      </c>
      <c r="G562" s="109">
        <f t="shared" si="18"/>
        <v>7234.2</v>
      </c>
    </row>
    <row r="563" ht="21" customHeight="1" spans="1:7">
      <c r="A563" s="113"/>
      <c r="B563" s="41"/>
      <c r="C563" s="32"/>
      <c r="D563" s="113" t="s">
        <v>14</v>
      </c>
      <c r="E563" s="32">
        <v>1.15</v>
      </c>
      <c r="F563" s="112">
        <v>180</v>
      </c>
      <c r="G563" s="109">
        <f t="shared" si="18"/>
        <v>207</v>
      </c>
    </row>
    <row r="564" ht="21" customHeight="1" spans="1:7">
      <c r="A564" s="113"/>
      <c r="B564" s="41"/>
      <c r="C564" s="32" t="s">
        <v>78</v>
      </c>
      <c r="D564" s="113" t="s">
        <v>14</v>
      </c>
      <c r="E564" s="32">
        <v>3.15</v>
      </c>
      <c r="F564" s="112">
        <v>180</v>
      </c>
      <c r="G564" s="109">
        <f t="shared" si="18"/>
        <v>567</v>
      </c>
    </row>
    <row r="565" ht="21" customHeight="1" spans="1:7">
      <c r="A565" s="113"/>
      <c r="B565" s="41"/>
      <c r="C565" s="32" t="s">
        <v>340</v>
      </c>
      <c r="D565" s="113" t="s">
        <v>14</v>
      </c>
      <c r="E565" s="32">
        <v>5.04</v>
      </c>
      <c r="F565" s="112">
        <v>85</v>
      </c>
      <c r="G565" s="109">
        <f t="shared" si="18"/>
        <v>428.4</v>
      </c>
    </row>
    <row r="566" ht="21" customHeight="1" spans="1:7">
      <c r="A566" s="113"/>
      <c r="B566" s="41"/>
      <c r="C566" s="32" t="s">
        <v>142</v>
      </c>
      <c r="D566" s="113" t="s">
        <v>14</v>
      </c>
      <c r="E566" s="32">
        <v>1.73</v>
      </c>
      <c r="F566" s="112">
        <v>340</v>
      </c>
      <c r="G566" s="109">
        <f t="shared" si="18"/>
        <v>588.2</v>
      </c>
    </row>
    <row r="567" ht="21" customHeight="1" spans="1:7">
      <c r="A567" s="113"/>
      <c r="B567" s="41"/>
      <c r="C567" s="32"/>
      <c r="D567" s="113" t="s">
        <v>14</v>
      </c>
      <c r="E567" s="32">
        <v>1.56</v>
      </c>
      <c r="F567" s="112">
        <v>340</v>
      </c>
      <c r="G567" s="109">
        <f t="shared" si="18"/>
        <v>530.4</v>
      </c>
    </row>
    <row r="568" ht="21" customHeight="1" spans="1:7">
      <c r="A568" s="113"/>
      <c r="B568" s="41"/>
      <c r="C568" s="32" t="s">
        <v>355</v>
      </c>
      <c r="D568" s="113" t="s">
        <v>14</v>
      </c>
      <c r="E568" s="32">
        <v>6.01</v>
      </c>
      <c r="F568" s="112">
        <v>180</v>
      </c>
      <c r="G568" s="109">
        <f t="shared" si="18"/>
        <v>1081.8</v>
      </c>
    </row>
    <row r="569" ht="21" customHeight="1" spans="1:7">
      <c r="A569" s="113"/>
      <c r="B569" s="41"/>
      <c r="C569" s="32" t="s">
        <v>143</v>
      </c>
      <c r="D569" s="113" t="s">
        <v>14</v>
      </c>
      <c r="E569" s="32">
        <v>2.7</v>
      </c>
      <c r="F569" s="112">
        <v>180</v>
      </c>
      <c r="G569" s="109">
        <f t="shared" si="18"/>
        <v>486</v>
      </c>
    </row>
    <row r="570" ht="21" customHeight="1" spans="1:7">
      <c r="A570" s="113"/>
      <c r="B570" s="41"/>
      <c r="C570" s="32" t="s">
        <v>154</v>
      </c>
      <c r="D570" s="113" t="s">
        <v>14</v>
      </c>
      <c r="E570" s="32">
        <v>148.1</v>
      </c>
      <c r="F570" s="112">
        <v>120</v>
      </c>
      <c r="G570" s="109">
        <f t="shared" si="18"/>
        <v>17772</v>
      </c>
    </row>
    <row r="571" ht="21" customHeight="1" spans="1:7">
      <c r="A571" s="113"/>
      <c r="B571" s="41"/>
      <c r="C571" s="32"/>
      <c r="D571" s="113" t="s">
        <v>14</v>
      </c>
      <c r="E571" s="32">
        <v>2.18</v>
      </c>
      <c r="F571" s="112">
        <v>120</v>
      </c>
      <c r="G571" s="109">
        <f t="shared" si="18"/>
        <v>261.6</v>
      </c>
    </row>
    <row r="572" ht="21" customHeight="1" spans="1:7">
      <c r="A572" s="113"/>
      <c r="B572" s="41"/>
      <c r="C572" s="32" t="s">
        <v>322</v>
      </c>
      <c r="D572" s="113" t="s">
        <v>77</v>
      </c>
      <c r="E572" s="32">
        <v>10</v>
      </c>
      <c r="F572" s="112">
        <v>120</v>
      </c>
      <c r="G572" s="109">
        <f t="shared" si="18"/>
        <v>1200</v>
      </c>
    </row>
    <row r="573" ht="33" customHeight="1" spans="1:7">
      <c r="A573" s="113"/>
      <c r="B573" s="41"/>
      <c r="C573" s="46" t="s">
        <v>403</v>
      </c>
      <c r="D573" s="113" t="s">
        <v>404</v>
      </c>
      <c r="E573" s="32">
        <v>5</v>
      </c>
      <c r="F573" s="112">
        <v>90</v>
      </c>
      <c r="G573" s="109">
        <f t="shared" ref="G573:G581" si="19">E573*F573</f>
        <v>450</v>
      </c>
    </row>
    <row r="574" ht="21" customHeight="1" spans="1:7">
      <c r="A574" s="113"/>
      <c r="B574" s="41"/>
      <c r="C574" s="32" t="s">
        <v>162</v>
      </c>
      <c r="D574" s="113" t="s">
        <v>38</v>
      </c>
      <c r="E574" s="111">
        <v>1</v>
      </c>
      <c r="F574" s="112">
        <v>2000</v>
      </c>
      <c r="G574" s="109">
        <f t="shared" si="19"/>
        <v>2000</v>
      </c>
    </row>
    <row r="575" ht="21" customHeight="1" spans="1:7">
      <c r="A575" s="113"/>
      <c r="B575" s="41"/>
      <c r="C575" s="32" t="s">
        <v>183</v>
      </c>
      <c r="D575" s="113" t="s">
        <v>38</v>
      </c>
      <c r="E575" s="111">
        <v>1</v>
      </c>
      <c r="F575" s="112">
        <v>1000</v>
      </c>
      <c r="G575" s="109">
        <f t="shared" si="19"/>
        <v>1000</v>
      </c>
    </row>
    <row r="576" ht="21" customHeight="1" spans="1:7">
      <c r="A576" s="113"/>
      <c r="B576" s="41"/>
      <c r="C576" s="32" t="s">
        <v>106</v>
      </c>
      <c r="D576" s="113" t="s">
        <v>38</v>
      </c>
      <c r="E576" s="32">
        <v>1</v>
      </c>
      <c r="F576" s="112">
        <v>4000</v>
      </c>
      <c r="G576" s="109">
        <f t="shared" si="19"/>
        <v>4000</v>
      </c>
    </row>
    <row r="577" ht="21" customHeight="1" spans="1:7">
      <c r="A577" s="113"/>
      <c r="B577" s="41"/>
      <c r="C577" s="32" t="s">
        <v>321</v>
      </c>
      <c r="D577" s="113" t="s">
        <v>77</v>
      </c>
      <c r="E577" s="32">
        <v>24.74</v>
      </c>
      <c r="F577" s="112">
        <v>120</v>
      </c>
      <c r="G577" s="109">
        <f t="shared" si="19"/>
        <v>2968.8</v>
      </c>
    </row>
    <row r="578" ht="21" customHeight="1" spans="1:7">
      <c r="A578" s="113"/>
      <c r="B578" s="41"/>
      <c r="C578" s="32" t="s">
        <v>97</v>
      </c>
      <c r="D578" s="113" t="s">
        <v>98</v>
      </c>
      <c r="E578" s="114">
        <v>1</v>
      </c>
      <c r="F578" s="112">
        <v>400</v>
      </c>
      <c r="G578" s="109">
        <f t="shared" si="19"/>
        <v>400</v>
      </c>
    </row>
    <row r="579" ht="21" customHeight="1" spans="1:7">
      <c r="A579" s="113"/>
      <c r="B579" s="41"/>
      <c r="C579" s="32" t="s">
        <v>99</v>
      </c>
      <c r="D579" s="113" t="s">
        <v>14</v>
      </c>
      <c r="E579" s="32">
        <v>17.5</v>
      </c>
      <c r="F579" s="112">
        <v>70</v>
      </c>
      <c r="G579" s="109">
        <f t="shared" si="19"/>
        <v>1225</v>
      </c>
    </row>
    <row r="580" ht="21" customHeight="1" spans="1:7">
      <c r="A580" s="113"/>
      <c r="B580" s="41"/>
      <c r="C580" s="32" t="s">
        <v>146</v>
      </c>
      <c r="D580" s="113" t="s">
        <v>77</v>
      </c>
      <c r="E580" s="32">
        <v>139.89</v>
      </c>
      <c r="F580" s="112">
        <v>820</v>
      </c>
      <c r="G580" s="109">
        <f t="shared" si="19"/>
        <v>114709.8</v>
      </c>
    </row>
    <row r="581" ht="21" customHeight="1" spans="1:7">
      <c r="A581" s="113"/>
      <c r="B581" s="48"/>
      <c r="C581" s="32" t="s">
        <v>405</v>
      </c>
      <c r="D581" s="113" t="s">
        <v>77</v>
      </c>
      <c r="E581" s="32">
        <v>194.64</v>
      </c>
      <c r="F581" s="112">
        <v>560</v>
      </c>
      <c r="G581" s="109">
        <f t="shared" si="19"/>
        <v>108998.4</v>
      </c>
    </row>
    <row r="582" ht="21" customHeight="1" spans="1:7">
      <c r="A582" s="134"/>
      <c r="B582" s="26" t="s">
        <v>23</v>
      </c>
      <c r="C582" s="36"/>
      <c r="D582" s="36"/>
      <c r="E582" s="117"/>
      <c r="F582" s="118"/>
      <c r="G582" s="119">
        <f>SUM(G526:G581)</f>
        <v>310861.32</v>
      </c>
    </row>
    <row r="583" ht="21" customHeight="1" spans="1:7">
      <c r="A583" s="135">
        <v>20</v>
      </c>
      <c r="B583" s="40" t="s">
        <v>406</v>
      </c>
      <c r="C583" s="27" t="s">
        <v>30</v>
      </c>
      <c r="D583" s="27" t="s">
        <v>12</v>
      </c>
      <c r="E583" s="111">
        <v>1</v>
      </c>
      <c r="F583" s="112">
        <v>100</v>
      </c>
      <c r="G583" s="109">
        <f t="shared" ref="G583:G625" si="20">E583*F583</f>
        <v>100</v>
      </c>
    </row>
    <row r="584" ht="21" customHeight="1" spans="1:7">
      <c r="A584" s="136"/>
      <c r="B584" s="41"/>
      <c r="C584" s="27" t="s">
        <v>326</v>
      </c>
      <c r="D584" s="27" t="s">
        <v>12</v>
      </c>
      <c r="E584" s="111">
        <v>1</v>
      </c>
      <c r="F584" s="112">
        <v>600</v>
      </c>
      <c r="G584" s="109">
        <f t="shared" si="20"/>
        <v>600</v>
      </c>
    </row>
    <row r="585" ht="21" customHeight="1" spans="1:7">
      <c r="A585" s="136"/>
      <c r="B585" s="41"/>
      <c r="C585" s="27" t="s">
        <v>43</v>
      </c>
      <c r="D585" s="27" t="s">
        <v>12</v>
      </c>
      <c r="E585" s="111">
        <v>1</v>
      </c>
      <c r="F585" s="112">
        <v>20</v>
      </c>
      <c r="G585" s="109">
        <f t="shared" si="20"/>
        <v>20</v>
      </c>
    </row>
    <row r="586" ht="21" customHeight="1" spans="1:7">
      <c r="A586" s="136"/>
      <c r="B586" s="41"/>
      <c r="C586" s="27" t="s">
        <v>42</v>
      </c>
      <c r="D586" s="27" t="s">
        <v>12</v>
      </c>
      <c r="E586" s="111">
        <v>1</v>
      </c>
      <c r="F586" s="112">
        <v>20</v>
      </c>
      <c r="G586" s="109">
        <f t="shared" si="20"/>
        <v>20</v>
      </c>
    </row>
    <row r="587" ht="21" customHeight="1" spans="1:7">
      <c r="A587" s="136"/>
      <c r="B587" s="41"/>
      <c r="C587" s="27" t="s">
        <v>407</v>
      </c>
      <c r="D587" s="27" t="s">
        <v>12</v>
      </c>
      <c r="E587" s="111">
        <v>21</v>
      </c>
      <c r="F587" s="112">
        <v>10</v>
      </c>
      <c r="G587" s="109">
        <f t="shared" si="20"/>
        <v>210</v>
      </c>
    </row>
    <row r="588" ht="21" customHeight="1" spans="1:7">
      <c r="A588" s="136"/>
      <c r="B588" s="41"/>
      <c r="C588" s="27" t="s">
        <v>16</v>
      </c>
      <c r="D588" s="27" t="s">
        <v>17</v>
      </c>
      <c r="E588" s="111">
        <v>1</v>
      </c>
      <c r="F588" s="112">
        <v>3000</v>
      </c>
      <c r="G588" s="109">
        <f t="shared" si="20"/>
        <v>3000</v>
      </c>
    </row>
    <row r="589" ht="21" customHeight="1" spans="1:7">
      <c r="A589" s="136"/>
      <c r="B589" s="41"/>
      <c r="C589" s="27" t="s">
        <v>183</v>
      </c>
      <c r="D589" s="27" t="s">
        <v>38</v>
      </c>
      <c r="E589" s="111">
        <v>1</v>
      </c>
      <c r="F589" s="112">
        <v>1000</v>
      </c>
      <c r="G589" s="109">
        <f t="shared" si="20"/>
        <v>1000</v>
      </c>
    </row>
    <row r="590" ht="21" customHeight="1" spans="1:7">
      <c r="A590" s="136"/>
      <c r="B590" s="41"/>
      <c r="C590" s="27" t="s">
        <v>196</v>
      </c>
      <c r="D590" s="27" t="s">
        <v>12</v>
      </c>
      <c r="E590" s="111">
        <v>1</v>
      </c>
      <c r="F590" s="112">
        <v>220</v>
      </c>
      <c r="G590" s="109">
        <f t="shared" si="20"/>
        <v>220</v>
      </c>
    </row>
    <row r="591" ht="21" customHeight="1" spans="1:7">
      <c r="A591" s="136"/>
      <c r="B591" s="41"/>
      <c r="C591" s="27" t="s">
        <v>150</v>
      </c>
      <c r="D591" s="27" t="s">
        <v>12</v>
      </c>
      <c r="E591" s="111">
        <v>2</v>
      </c>
      <c r="F591" s="112">
        <v>100</v>
      </c>
      <c r="G591" s="109">
        <f t="shared" si="20"/>
        <v>200</v>
      </c>
    </row>
    <row r="592" ht="21" customHeight="1" spans="1:7">
      <c r="A592" s="136"/>
      <c r="B592" s="41"/>
      <c r="C592" s="27" t="s">
        <v>319</v>
      </c>
      <c r="D592" s="27" t="s">
        <v>12</v>
      </c>
      <c r="E592" s="111">
        <v>2</v>
      </c>
      <c r="F592" s="112">
        <v>600</v>
      </c>
      <c r="G592" s="109">
        <f t="shared" si="20"/>
        <v>1200</v>
      </c>
    </row>
    <row r="593" ht="21" customHeight="1" spans="1:7">
      <c r="A593" s="136"/>
      <c r="B593" s="41"/>
      <c r="C593" s="27" t="s">
        <v>408</v>
      </c>
      <c r="D593" s="27" t="s">
        <v>12</v>
      </c>
      <c r="E593" s="111">
        <v>1</v>
      </c>
      <c r="F593" s="112">
        <v>10</v>
      </c>
      <c r="G593" s="109">
        <f t="shared" si="20"/>
        <v>10</v>
      </c>
    </row>
    <row r="594" ht="21" customHeight="1" spans="1:7">
      <c r="A594" s="136"/>
      <c r="B594" s="41"/>
      <c r="C594" s="27" t="s">
        <v>409</v>
      </c>
      <c r="D594" s="27" t="s">
        <v>12</v>
      </c>
      <c r="E594" s="111">
        <v>1</v>
      </c>
      <c r="F594" s="112">
        <v>10</v>
      </c>
      <c r="G594" s="109">
        <f t="shared" si="20"/>
        <v>10</v>
      </c>
    </row>
    <row r="595" ht="21" customHeight="1" spans="1:7">
      <c r="A595" s="136"/>
      <c r="B595" s="41"/>
      <c r="C595" s="27" t="s">
        <v>335</v>
      </c>
      <c r="D595" s="27" t="s">
        <v>12</v>
      </c>
      <c r="E595" s="111">
        <v>1</v>
      </c>
      <c r="F595" s="112">
        <v>50</v>
      </c>
      <c r="G595" s="109">
        <f t="shared" si="20"/>
        <v>50</v>
      </c>
    </row>
    <row r="596" ht="21" customHeight="1" spans="1:7">
      <c r="A596" s="136"/>
      <c r="B596" s="41"/>
      <c r="C596" s="27" t="s">
        <v>50</v>
      </c>
      <c r="D596" s="27" t="s">
        <v>12</v>
      </c>
      <c r="E596" s="111">
        <v>1</v>
      </c>
      <c r="F596" s="112">
        <v>220</v>
      </c>
      <c r="G596" s="109">
        <f t="shared" si="20"/>
        <v>220</v>
      </c>
    </row>
    <row r="597" ht="21" customHeight="1" spans="1:7">
      <c r="A597" s="136"/>
      <c r="B597" s="41"/>
      <c r="C597" s="27" t="s">
        <v>18</v>
      </c>
      <c r="D597" s="27" t="s">
        <v>12</v>
      </c>
      <c r="E597" s="111">
        <v>1</v>
      </c>
      <c r="F597" s="112">
        <v>120</v>
      </c>
      <c r="G597" s="109">
        <f t="shared" si="20"/>
        <v>120</v>
      </c>
    </row>
    <row r="598" ht="21" customHeight="1" spans="1:7">
      <c r="A598" s="136"/>
      <c r="B598" s="41"/>
      <c r="C598" s="27" t="s">
        <v>410</v>
      </c>
      <c r="D598" s="27" t="s">
        <v>14</v>
      </c>
      <c r="E598" s="32">
        <f>2*2*2</f>
        <v>8</v>
      </c>
      <c r="F598" s="112">
        <v>50</v>
      </c>
      <c r="G598" s="109">
        <f t="shared" si="20"/>
        <v>400</v>
      </c>
    </row>
    <row r="599" ht="21" customHeight="1" spans="1:7">
      <c r="A599" s="136"/>
      <c r="B599" s="41"/>
      <c r="C599" s="32" t="s">
        <v>76</v>
      </c>
      <c r="D599" s="113" t="s">
        <v>77</v>
      </c>
      <c r="E599" s="32">
        <v>36.67</v>
      </c>
      <c r="F599" s="112">
        <v>65</v>
      </c>
      <c r="G599" s="109">
        <f t="shared" si="20"/>
        <v>2383.55</v>
      </c>
    </row>
    <row r="600" ht="21" customHeight="1" spans="1:7">
      <c r="A600" s="136"/>
      <c r="B600" s="41"/>
      <c r="C600" s="32"/>
      <c r="D600" s="113" t="s">
        <v>77</v>
      </c>
      <c r="E600" s="32">
        <v>4.4</v>
      </c>
      <c r="F600" s="112">
        <v>65</v>
      </c>
      <c r="G600" s="109">
        <f t="shared" si="20"/>
        <v>286</v>
      </c>
    </row>
    <row r="601" ht="21" customHeight="1" spans="1:7">
      <c r="A601" s="136"/>
      <c r="B601" s="41"/>
      <c r="C601" s="32"/>
      <c r="D601" s="113" t="s">
        <v>77</v>
      </c>
      <c r="E601" s="32">
        <v>23.1</v>
      </c>
      <c r="F601" s="112">
        <v>65</v>
      </c>
      <c r="G601" s="109">
        <f t="shared" si="20"/>
        <v>1501.5</v>
      </c>
    </row>
    <row r="602" ht="21" customHeight="1" spans="1:7">
      <c r="A602" s="136"/>
      <c r="B602" s="41"/>
      <c r="C602" s="32"/>
      <c r="D602" s="113" t="s">
        <v>77</v>
      </c>
      <c r="E602" s="32">
        <v>18.2</v>
      </c>
      <c r="F602" s="112">
        <v>65</v>
      </c>
      <c r="G602" s="109">
        <f t="shared" si="20"/>
        <v>1183</v>
      </c>
    </row>
    <row r="603" ht="21" customHeight="1" spans="1:7">
      <c r="A603" s="136"/>
      <c r="B603" s="41"/>
      <c r="C603" s="32"/>
      <c r="D603" s="113" t="s">
        <v>77</v>
      </c>
      <c r="E603" s="32">
        <v>79.43</v>
      </c>
      <c r="F603" s="112">
        <v>65</v>
      </c>
      <c r="G603" s="109">
        <f t="shared" si="20"/>
        <v>5162.95</v>
      </c>
    </row>
    <row r="604" ht="21" customHeight="1" spans="1:7">
      <c r="A604" s="136"/>
      <c r="B604" s="41"/>
      <c r="C604" s="32" t="s">
        <v>140</v>
      </c>
      <c r="D604" s="113" t="s">
        <v>14</v>
      </c>
      <c r="E604" s="32">
        <v>33.81</v>
      </c>
      <c r="F604" s="112">
        <v>180</v>
      </c>
      <c r="G604" s="109">
        <f t="shared" si="20"/>
        <v>6085.8</v>
      </c>
    </row>
    <row r="605" ht="21" customHeight="1" spans="1:7">
      <c r="A605" s="136"/>
      <c r="B605" s="41"/>
      <c r="C605" s="32"/>
      <c r="D605" s="113" t="s">
        <v>14</v>
      </c>
      <c r="E605" s="32">
        <v>10.22</v>
      </c>
      <c r="F605" s="112">
        <v>180</v>
      </c>
      <c r="G605" s="109">
        <f t="shared" si="20"/>
        <v>1839.6</v>
      </c>
    </row>
    <row r="606" ht="21" customHeight="1" spans="1:7">
      <c r="A606" s="136"/>
      <c r="B606" s="41"/>
      <c r="C606" s="32"/>
      <c r="D606" s="113" t="s">
        <v>14</v>
      </c>
      <c r="E606" s="32">
        <v>1.84</v>
      </c>
      <c r="F606" s="112">
        <v>180</v>
      </c>
      <c r="G606" s="109">
        <f t="shared" si="20"/>
        <v>331.2</v>
      </c>
    </row>
    <row r="607" ht="21" customHeight="1" spans="1:7">
      <c r="A607" s="136"/>
      <c r="B607" s="41"/>
      <c r="C607" s="32"/>
      <c r="D607" s="113" t="s">
        <v>14</v>
      </c>
      <c r="E607" s="32">
        <v>5.01</v>
      </c>
      <c r="F607" s="112">
        <v>180</v>
      </c>
      <c r="G607" s="109">
        <f t="shared" si="20"/>
        <v>901.8</v>
      </c>
    </row>
    <row r="608" ht="21" customHeight="1" spans="1:7">
      <c r="A608" s="136"/>
      <c r="B608" s="41"/>
      <c r="C608" s="32" t="s">
        <v>139</v>
      </c>
      <c r="D608" s="113" t="s">
        <v>14</v>
      </c>
      <c r="E608" s="32">
        <v>0.97</v>
      </c>
      <c r="F608" s="112">
        <v>320</v>
      </c>
      <c r="G608" s="109">
        <f t="shared" si="20"/>
        <v>310.4</v>
      </c>
    </row>
    <row r="609" ht="21" customHeight="1" spans="1:7">
      <c r="A609" s="136"/>
      <c r="B609" s="41"/>
      <c r="C609" s="32" t="s">
        <v>95</v>
      </c>
      <c r="D609" s="113" t="s">
        <v>14</v>
      </c>
      <c r="E609" s="32">
        <v>16.21</v>
      </c>
      <c r="F609" s="112">
        <v>80</v>
      </c>
      <c r="G609" s="109">
        <f t="shared" si="20"/>
        <v>1296.8</v>
      </c>
    </row>
    <row r="610" ht="21" customHeight="1" spans="1:7">
      <c r="A610" s="136"/>
      <c r="B610" s="41"/>
      <c r="C610" s="32" t="s">
        <v>96</v>
      </c>
      <c r="D610" s="113" t="s">
        <v>77</v>
      </c>
      <c r="E610" s="32">
        <v>0.53</v>
      </c>
      <c r="F610" s="112">
        <v>340</v>
      </c>
      <c r="G610" s="109">
        <f t="shared" si="20"/>
        <v>180.2</v>
      </c>
    </row>
    <row r="611" ht="21" customHeight="1" spans="1:7">
      <c r="A611" s="136"/>
      <c r="B611" s="41"/>
      <c r="C611" s="32" t="s">
        <v>143</v>
      </c>
      <c r="D611" s="113" t="s">
        <v>14</v>
      </c>
      <c r="E611" s="32">
        <v>0.79</v>
      </c>
      <c r="F611" s="112">
        <v>180</v>
      </c>
      <c r="G611" s="109">
        <f t="shared" si="20"/>
        <v>142.2</v>
      </c>
    </row>
    <row r="612" ht="21" customHeight="1" spans="1:7">
      <c r="A612" s="136"/>
      <c r="B612" s="41"/>
      <c r="C612" s="32"/>
      <c r="D612" s="113" t="s">
        <v>14</v>
      </c>
      <c r="E612" s="32">
        <v>1.7</v>
      </c>
      <c r="F612" s="112">
        <v>180</v>
      </c>
      <c r="G612" s="109">
        <f t="shared" si="20"/>
        <v>306</v>
      </c>
    </row>
    <row r="613" ht="21" customHeight="1" spans="1:7">
      <c r="A613" s="136"/>
      <c r="B613" s="41"/>
      <c r="C613" s="32"/>
      <c r="D613" s="113" t="s">
        <v>14</v>
      </c>
      <c r="E613" s="32">
        <v>2.15</v>
      </c>
      <c r="F613" s="112">
        <v>180</v>
      </c>
      <c r="G613" s="109">
        <f t="shared" si="20"/>
        <v>387</v>
      </c>
    </row>
    <row r="614" ht="21" customHeight="1" spans="1:7">
      <c r="A614" s="136"/>
      <c r="B614" s="41"/>
      <c r="C614" s="32" t="s">
        <v>355</v>
      </c>
      <c r="D614" s="113" t="s">
        <v>14</v>
      </c>
      <c r="E614" s="32">
        <v>1.04</v>
      </c>
      <c r="F614" s="112">
        <v>180</v>
      </c>
      <c r="G614" s="109">
        <f t="shared" si="20"/>
        <v>187.2</v>
      </c>
    </row>
    <row r="615" ht="21" customHeight="1" spans="1:7">
      <c r="A615" s="136"/>
      <c r="B615" s="41"/>
      <c r="C615" s="32" t="s">
        <v>141</v>
      </c>
      <c r="D615" s="113" t="s">
        <v>77</v>
      </c>
      <c r="E615" s="32">
        <v>13.1</v>
      </c>
      <c r="F615" s="112">
        <v>100</v>
      </c>
      <c r="G615" s="109">
        <f t="shared" si="20"/>
        <v>1310</v>
      </c>
    </row>
    <row r="616" ht="21" customHeight="1" spans="1:7">
      <c r="A616" s="136"/>
      <c r="B616" s="41"/>
      <c r="C616" s="32" t="s">
        <v>142</v>
      </c>
      <c r="D616" s="113" t="s">
        <v>14</v>
      </c>
      <c r="E616" s="32">
        <v>3.53</v>
      </c>
      <c r="F616" s="112">
        <v>340</v>
      </c>
      <c r="G616" s="109">
        <f t="shared" si="20"/>
        <v>1200.2</v>
      </c>
    </row>
    <row r="617" ht="21" customHeight="1" spans="1:7">
      <c r="A617" s="136"/>
      <c r="B617" s="41"/>
      <c r="C617" s="32" t="s">
        <v>320</v>
      </c>
      <c r="D617" s="113" t="s">
        <v>14</v>
      </c>
      <c r="E617" s="32">
        <v>1.38</v>
      </c>
      <c r="F617" s="112">
        <v>340</v>
      </c>
      <c r="G617" s="109">
        <f t="shared" si="20"/>
        <v>469.2</v>
      </c>
    </row>
    <row r="618" ht="21" customHeight="1" spans="1:7">
      <c r="A618" s="136"/>
      <c r="B618" s="41"/>
      <c r="C618" s="32" t="s">
        <v>154</v>
      </c>
      <c r="D618" s="113" t="s">
        <v>14</v>
      </c>
      <c r="E618" s="32">
        <v>0.49</v>
      </c>
      <c r="F618" s="112">
        <v>120</v>
      </c>
      <c r="G618" s="109">
        <f t="shared" si="20"/>
        <v>58.8</v>
      </c>
    </row>
    <row r="619" ht="21" customHeight="1" spans="1:7">
      <c r="A619" s="136"/>
      <c r="B619" s="41"/>
      <c r="C619" s="32" t="s">
        <v>97</v>
      </c>
      <c r="D619" s="113" t="s">
        <v>98</v>
      </c>
      <c r="E619" s="114">
        <v>1</v>
      </c>
      <c r="F619" s="112">
        <v>400</v>
      </c>
      <c r="G619" s="109">
        <f t="shared" si="20"/>
        <v>400</v>
      </c>
    </row>
    <row r="620" ht="21" customHeight="1" spans="1:7">
      <c r="A620" s="136"/>
      <c r="B620" s="41"/>
      <c r="C620" s="32" t="s">
        <v>162</v>
      </c>
      <c r="D620" s="113" t="s">
        <v>38</v>
      </c>
      <c r="E620" s="114">
        <v>1</v>
      </c>
      <c r="F620" s="112">
        <v>2000</v>
      </c>
      <c r="G620" s="109">
        <f t="shared" si="20"/>
        <v>2000</v>
      </c>
    </row>
    <row r="621" ht="21" customHeight="1" spans="1:7">
      <c r="A621" s="136"/>
      <c r="B621" s="41"/>
      <c r="C621" s="32" t="s">
        <v>106</v>
      </c>
      <c r="D621" s="113" t="s">
        <v>38</v>
      </c>
      <c r="E621" s="114">
        <v>1</v>
      </c>
      <c r="F621" s="112">
        <v>4000</v>
      </c>
      <c r="G621" s="109">
        <f t="shared" si="20"/>
        <v>4000</v>
      </c>
    </row>
    <row r="622" ht="21" customHeight="1" spans="1:7">
      <c r="A622" s="136"/>
      <c r="B622" s="41"/>
      <c r="C622" s="32" t="s">
        <v>99</v>
      </c>
      <c r="D622" s="113" t="s">
        <v>14</v>
      </c>
      <c r="E622" s="32">
        <v>4.05</v>
      </c>
      <c r="F622" s="112">
        <v>70</v>
      </c>
      <c r="G622" s="109">
        <f t="shared" si="20"/>
        <v>283.5</v>
      </c>
    </row>
    <row r="623" ht="21" customHeight="1" spans="1:7">
      <c r="A623" s="136"/>
      <c r="B623" s="41"/>
      <c r="C623" s="32" t="s">
        <v>99</v>
      </c>
      <c r="D623" s="113" t="s">
        <v>14</v>
      </c>
      <c r="E623" s="32">
        <v>2.16</v>
      </c>
      <c r="F623" s="112">
        <v>70</v>
      </c>
      <c r="G623" s="109">
        <f t="shared" si="20"/>
        <v>151.2</v>
      </c>
    </row>
    <row r="624" ht="21" customHeight="1" spans="1:7">
      <c r="A624" s="136"/>
      <c r="B624" s="41"/>
      <c r="C624" s="32" t="s">
        <v>146</v>
      </c>
      <c r="D624" s="113" t="s">
        <v>77</v>
      </c>
      <c r="E624" s="32">
        <v>199.07</v>
      </c>
      <c r="F624" s="112">
        <v>820</v>
      </c>
      <c r="G624" s="109">
        <f t="shared" si="20"/>
        <v>163237.4</v>
      </c>
    </row>
    <row r="625" ht="21" customHeight="1" spans="1:7">
      <c r="A625" s="136"/>
      <c r="B625" s="48"/>
      <c r="C625" s="32" t="s">
        <v>405</v>
      </c>
      <c r="D625" s="113" t="s">
        <v>77</v>
      </c>
      <c r="E625" s="32">
        <v>135.24</v>
      </c>
      <c r="F625" s="112">
        <v>560</v>
      </c>
      <c r="G625" s="109">
        <f t="shared" si="20"/>
        <v>75734.4</v>
      </c>
    </row>
    <row r="626" ht="21" customHeight="1" spans="1:7">
      <c r="A626" s="137"/>
      <c r="B626" s="26" t="s">
        <v>23</v>
      </c>
      <c r="C626" s="36"/>
      <c r="D626" s="36"/>
      <c r="E626" s="117"/>
      <c r="F626" s="118"/>
      <c r="G626" s="119">
        <f>SUM(G583:G625)</f>
        <v>278709.9</v>
      </c>
    </row>
    <row r="627" ht="21" customHeight="1" spans="1:7">
      <c r="A627" s="26">
        <v>21</v>
      </c>
      <c r="B627" s="40" t="s">
        <v>411</v>
      </c>
      <c r="C627" s="27" t="s">
        <v>16</v>
      </c>
      <c r="D627" s="27" t="s">
        <v>17</v>
      </c>
      <c r="E627" s="111">
        <v>3</v>
      </c>
      <c r="F627" s="112">
        <v>3000</v>
      </c>
      <c r="G627" s="109">
        <f t="shared" ref="G627:G631" si="21">E627*F627</f>
        <v>9000</v>
      </c>
    </row>
    <row r="628" ht="21" customHeight="1" spans="1:7">
      <c r="A628" s="26"/>
      <c r="B628" s="41"/>
      <c r="C628" s="27" t="s">
        <v>412</v>
      </c>
      <c r="D628" s="27" t="s">
        <v>17</v>
      </c>
      <c r="E628" s="111">
        <v>1</v>
      </c>
      <c r="F628" s="112">
        <v>4500</v>
      </c>
      <c r="G628" s="109">
        <f t="shared" si="21"/>
        <v>4500</v>
      </c>
    </row>
    <row r="629" ht="21" customHeight="1" spans="1:7">
      <c r="A629" s="26"/>
      <c r="B629" s="41"/>
      <c r="C629" s="27" t="s">
        <v>413</v>
      </c>
      <c r="D629" s="27" t="s">
        <v>17</v>
      </c>
      <c r="E629" s="111">
        <v>1</v>
      </c>
      <c r="F629" s="112">
        <v>4000</v>
      </c>
      <c r="G629" s="109">
        <f t="shared" si="21"/>
        <v>4000</v>
      </c>
    </row>
    <row r="630" ht="21" customHeight="1" spans="1:7">
      <c r="A630" s="116"/>
      <c r="B630" s="41"/>
      <c r="C630" s="27" t="s">
        <v>44</v>
      </c>
      <c r="D630" s="27" t="s">
        <v>12</v>
      </c>
      <c r="E630" s="111">
        <v>1</v>
      </c>
      <c r="F630" s="112">
        <v>120</v>
      </c>
      <c r="G630" s="109">
        <f t="shared" si="21"/>
        <v>120</v>
      </c>
    </row>
    <row r="631" ht="21" customHeight="1" spans="1:7">
      <c r="A631" s="116"/>
      <c r="B631" s="41"/>
      <c r="C631" s="27" t="s">
        <v>49</v>
      </c>
      <c r="D631" s="27" t="s">
        <v>12</v>
      </c>
      <c r="E631" s="111">
        <v>2</v>
      </c>
      <c r="F631" s="112">
        <v>20</v>
      </c>
      <c r="G631" s="109">
        <f t="shared" si="21"/>
        <v>40</v>
      </c>
    </row>
    <row r="632" ht="21" customHeight="1" spans="1:7">
      <c r="A632" s="116"/>
      <c r="B632" s="41"/>
      <c r="C632" s="27" t="s">
        <v>44</v>
      </c>
      <c r="D632" s="27" t="s">
        <v>12</v>
      </c>
      <c r="E632" s="111">
        <v>1</v>
      </c>
      <c r="F632" s="112">
        <v>90</v>
      </c>
      <c r="G632" s="109">
        <v>90</v>
      </c>
    </row>
    <row r="633" ht="21" customHeight="1" spans="1:7">
      <c r="A633" s="116"/>
      <c r="B633" s="48"/>
      <c r="C633" s="27" t="s">
        <v>49</v>
      </c>
      <c r="D633" s="27" t="s">
        <v>12</v>
      </c>
      <c r="E633" s="111">
        <v>2</v>
      </c>
      <c r="F633" s="112">
        <v>20</v>
      </c>
      <c r="G633" s="109">
        <v>40</v>
      </c>
    </row>
    <row r="634" ht="21" customHeight="1" spans="1:7">
      <c r="A634" s="116"/>
      <c r="B634" s="26" t="s">
        <v>23</v>
      </c>
      <c r="C634" s="36"/>
      <c r="D634" s="27"/>
      <c r="E634" s="117"/>
      <c r="F634" s="118"/>
      <c r="G634" s="130">
        <f>SUM(G627:G633)</f>
        <v>17790</v>
      </c>
    </row>
    <row r="635" ht="21" customHeight="1" spans="1:7">
      <c r="A635" s="26">
        <v>22</v>
      </c>
      <c r="B635" s="26" t="s">
        <v>414</v>
      </c>
      <c r="C635" s="27" t="s">
        <v>16</v>
      </c>
      <c r="D635" s="27" t="s">
        <v>17</v>
      </c>
      <c r="E635" s="111">
        <v>3</v>
      </c>
      <c r="F635" s="112">
        <v>3000</v>
      </c>
      <c r="G635" s="109">
        <v>9000</v>
      </c>
    </row>
    <row r="636" ht="21" customHeight="1" spans="1:7">
      <c r="A636" s="26"/>
      <c r="B636" s="26"/>
      <c r="C636" s="27" t="s">
        <v>85</v>
      </c>
      <c r="D636" s="27" t="s">
        <v>17</v>
      </c>
      <c r="E636" s="111">
        <v>1</v>
      </c>
      <c r="F636" s="112">
        <v>4000</v>
      </c>
      <c r="G636" s="109">
        <v>4500</v>
      </c>
    </row>
    <row r="637" ht="21" customHeight="1" spans="1:7">
      <c r="A637" s="26"/>
      <c r="B637" s="26"/>
      <c r="C637" s="27" t="s">
        <v>149</v>
      </c>
      <c r="D637" s="27" t="s">
        <v>12</v>
      </c>
      <c r="E637" s="111">
        <v>8</v>
      </c>
      <c r="F637" s="112">
        <v>10</v>
      </c>
      <c r="G637" s="109">
        <v>80</v>
      </c>
    </row>
    <row r="638" ht="21" customHeight="1" spans="1:7">
      <c r="A638" s="26"/>
      <c r="B638" s="26"/>
      <c r="C638" s="27" t="s">
        <v>333</v>
      </c>
      <c r="D638" s="27" t="s">
        <v>71</v>
      </c>
      <c r="E638" s="111">
        <v>2</v>
      </c>
      <c r="F638" s="112">
        <v>160</v>
      </c>
      <c r="G638" s="109">
        <v>320</v>
      </c>
    </row>
    <row r="639" ht="21" customHeight="1" spans="1:7">
      <c r="A639" s="26"/>
      <c r="B639" s="26"/>
      <c r="C639" s="27" t="s">
        <v>367</v>
      </c>
      <c r="D639" s="27" t="s">
        <v>12</v>
      </c>
      <c r="E639" s="111">
        <v>3</v>
      </c>
      <c r="F639" s="112">
        <v>100</v>
      </c>
      <c r="G639" s="109">
        <v>300</v>
      </c>
    </row>
    <row r="640" ht="21" customHeight="1" spans="1:7">
      <c r="A640" s="26"/>
      <c r="B640" s="26"/>
      <c r="C640" s="27" t="s">
        <v>415</v>
      </c>
      <c r="D640" s="27" t="s">
        <v>12</v>
      </c>
      <c r="E640" s="111">
        <v>1</v>
      </c>
      <c r="F640" s="112">
        <v>10</v>
      </c>
      <c r="G640" s="109">
        <v>10</v>
      </c>
    </row>
    <row r="641" ht="21" customHeight="1" spans="1:7">
      <c r="A641" s="116"/>
      <c r="B641" s="26" t="s">
        <v>23</v>
      </c>
      <c r="C641" s="36"/>
      <c r="D641" s="27"/>
      <c r="E641" s="117"/>
      <c r="F641" s="118"/>
      <c r="G641" s="119">
        <f>SUM(G635:G640)</f>
        <v>14210</v>
      </c>
    </row>
    <row r="642" ht="21" customHeight="1" spans="1:7">
      <c r="A642" s="26">
        <v>23</v>
      </c>
      <c r="B642" s="40" t="s">
        <v>416</v>
      </c>
      <c r="C642" s="27" t="s">
        <v>32</v>
      </c>
      <c r="D642" s="27" t="s">
        <v>12</v>
      </c>
      <c r="E642" s="111">
        <v>4</v>
      </c>
      <c r="F642" s="112">
        <v>220</v>
      </c>
      <c r="G642" s="109">
        <f t="shared" ref="G642:G681" si="22">E642*F642</f>
        <v>880</v>
      </c>
    </row>
    <row r="643" ht="21" customHeight="1" spans="1:7">
      <c r="A643" s="26"/>
      <c r="B643" s="41"/>
      <c r="C643" s="27" t="s">
        <v>148</v>
      </c>
      <c r="D643" s="27" t="s">
        <v>12</v>
      </c>
      <c r="E643" s="111">
        <v>1</v>
      </c>
      <c r="F643" s="112">
        <v>50</v>
      </c>
      <c r="G643" s="109">
        <f t="shared" si="22"/>
        <v>50</v>
      </c>
    </row>
    <row r="644" ht="21" customHeight="1" spans="1:7">
      <c r="A644" s="26"/>
      <c r="B644" s="41"/>
      <c r="C644" s="27" t="s">
        <v>417</v>
      </c>
      <c r="D644" s="27" t="s">
        <v>12</v>
      </c>
      <c r="E644" s="111">
        <v>2</v>
      </c>
      <c r="F644" s="112">
        <v>10</v>
      </c>
      <c r="G644" s="109">
        <f t="shared" si="22"/>
        <v>20</v>
      </c>
    </row>
    <row r="645" ht="21" customHeight="1" spans="1:7">
      <c r="A645" s="26"/>
      <c r="B645" s="41"/>
      <c r="C645" s="27" t="s">
        <v>348</v>
      </c>
      <c r="D645" s="27" t="s">
        <v>12</v>
      </c>
      <c r="E645" s="111">
        <v>2</v>
      </c>
      <c r="F645" s="112">
        <v>90</v>
      </c>
      <c r="G645" s="109">
        <f t="shared" si="22"/>
        <v>180</v>
      </c>
    </row>
    <row r="646" ht="21" customHeight="1" spans="1:7">
      <c r="A646" s="26"/>
      <c r="B646" s="41"/>
      <c r="C646" s="27" t="s">
        <v>11</v>
      </c>
      <c r="D646" s="27" t="s">
        <v>12</v>
      </c>
      <c r="E646" s="111">
        <v>3</v>
      </c>
      <c r="F646" s="112">
        <v>200</v>
      </c>
      <c r="G646" s="109">
        <f t="shared" si="22"/>
        <v>600</v>
      </c>
    </row>
    <row r="647" ht="21" customHeight="1" spans="1:7">
      <c r="A647" s="26"/>
      <c r="B647" s="41"/>
      <c r="C647" s="27" t="s">
        <v>53</v>
      </c>
      <c r="D647" s="27" t="s">
        <v>12</v>
      </c>
      <c r="E647" s="111">
        <v>3</v>
      </c>
      <c r="F647" s="112">
        <v>20</v>
      </c>
      <c r="G647" s="109">
        <f t="shared" si="22"/>
        <v>60</v>
      </c>
    </row>
    <row r="648" ht="21" customHeight="1" spans="1:7">
      <c r="A648" s="26"/>
      <c r="B648" s="41"/>
      <c r="C648" s="27" t="s">
        <v>121</v>
      </c>
      <c r="D648" s="27" t="s">
        <v>12</v>
      </c>
      <c r="E648" s="111">
        <v>1</v>
      </c>
      <c r="F648" s="112">
        <v>10</v>
      </c>
      <c r="G648" s="109">
        <f t="shared" si="22"/>
        <v>10</v>
      </c>
    </row>
    <row r="649" ht="21" customHeight="1" spans="1:7">
      <c r="A649" s="26"/>
      <c r="B649" s="41"/>
      <c r="C649" s="27" t="s">
        <v>16</v>
      </c>
      <c r="D649" s="27" t="s">
        <v>17</v>
      </c>
      <c r="E649" s="111">
        <v>8</v>
      </c>
      <c r="F649" s="112">
        <v>3000</v>
      </c>
      <c r="G649" s="109">
        <f t="shared" si="22"/>
        <v>24000</v>
      </c>
    </row>
    <row r="650" ht="21" customHeight="1" spans="1:7">
      <c r="A650" s="26"/>
      <c r="B650" s="41"/>
      <c r="C650" s="27" t="s">
        <v>399</v>
      </c>
      <c r="D650" s="27" t="s">
        <v>12</v>
      </c>
      <c r="E650" s="111">
        <v>2</v>
      </c>
      <c r="F650" s="112">
        <v>10</v>
      </c>
      <c r="G650" s="109">
        <f t="shared" si="22"/>
        <v>20</v>
      </c>
    </row>
    <row r="651" ht="21" customHeight="1" spans="1:7">
      <c r="A651" s="26"/>
      <c r="B651" s="41"/>
      <c r="C651" s="27" t="s">
        <v>388</v>
      </c>
      <c r="D651" s="27" t="s">
        <v>12</v>
      </c>
      <c r="E651" s="111">
        <v>1</v>
      </c>
      <c r="F651" s="112">
        <v>100</v>
      </c>
      <c r="G651" s="109">
        <f t="shared" si="22"/>
        <v>100</v>
      </c>
    </row>
    <row r="652" ht="21" customHeight="1" spans="1:7">
      <c r="A652" s="26"/>
      <c r="B652" s="41"/>
      <c r="C652" s="27" t="s">
        <v>326</v>
      </c>
      <c r="D652" s="27" t="s">
        <v>12</v>
      </c>
      <c r="E652" s="111">
        <v>1</v>
      </c>
      <c r="F652" s="112">
        <v>600</v>
      </c>
      <c r="G652" s="109">
        <f t="shared" si="22"/>
        <v>600</v>
      </c>
    </row>
    <row r="653" ht="21" customHeight="1" spans="1:7">
      <c r="A653" s="26"/>
      <c r="B653" s="41"/>
      <c r="C653" s="27" t="s">
        <v>109</v>
      </c>
      <c r="D653" s="27" t="s">
        <v>12</v>
      </c>
      <c r="E653" s="111">
        <v>4</v>
      </c>
      <c r="F653" s="112">
        <v>10</v>
      </c>
      <c r="G653" s="109">
        <f t="shared" si="22"/>
        <v>40</v>
      </c>
    </row>
    <row r="654" ht="21" customHeight="1" spans="1:7">
      <c r="A654" s="26"/>
      <c r="B654" s="41"/>
      <c r="C654" s="27" t="s">
        <v>311</v>
      </c>
      <c r="D654" s="27" t="s">
        <v>12</v>
      </c>
      <c r="E654" s="111">
        <v>2</v>
      </c>
      <c r="F654" s="112">
        <v>20</v>
      </c>
      <c r="G654" s="109">
        <f t="shared" si="22"/>
        <v>40</v>
      </c>
    </row>
    <row r="655" ht="21" customHeight="1" spans="1:7">
      <c r="A655" s="26"/>
      <c r="B655" s="41"/>
      <c r="C655" s="27" t="s">
        <v>418</v>
      </c>
      <c r="D655" s="27" t="s">
        <v>12</v>
      </c>
      <c r="E655" s="111">
        <v>1</v>
      </c>
      <c r="F655" s="112">
        <v>200</v>
      </c>
      <c r="G655" s="109">
        <f t="shared" si="22"/>
        <v>200</v>
      </c>
    </row>
    <row r="656" ht="21" customHeight="1" spans="1:7">
      <c r="A656" s="26"/>
      <c r="B656" s="41"/>
      <c r="C656" s="27" t="s">
        <v>30</v>
      </c>
      <c r="D656" s="27" t="s">
        <v>12</v>
      </c>
      <c r="E656" s="111">
        <v>1</v>
      </c>
      <c r="F656" s="112">
        <v>100</v>
      </c>
      <c r="G656" s="109">
        <f t="shared" si="22"/>
        <v>100</v>
      </c>
    </row>
    <row r="657" ht="21" customHeight="1" spans="1:7">
      <c r="A657" s="26"/>
      <c r="B657" s="41"/>
      <c r="C657" s="27" t="s">
        <v>312</v>
      </c>
      <c r="D657" s="27" t="s">
        <v>12</v>
      </c>
      <c r="E657" s="111">
        <v>4</v>
      </c>
      <c r="F657" s="112">
        <v>100</v>
      </c>
      <c r="G657" s="109">
        <f t="shared" si="22"/>
        <v>400</v>
      </c>
    </row>
    <row r="658" ht="21" customHeight="1" spans="1:7">
      <c r="A658" s="26"/>
      <c r="B658" s="41"/>
      <c r="C658" s="27" t="s">
        <v>334</v>
      </c>
      <c r="D658" s="27" t="s">
        <v>12</v>
      </c>
      <c r="E658" s="111">
        <v>6</v>
      </c>
      <c r="F658" s="112">
        <v>120</v>
      </c>
      <c r="G658" s="109">
        <f t="shared" si="22"/>
        <v>720</v>
      </c>
    </row>
    <row r="659" ht="21" customHeight="1" spans="1:7">
      <c r="A659" s="26"/>
      <c r="B659" s="41"/>
      <c r="C659" s="27" t="s">
        <v>333</v>
      </c>
      <c r="D659" s="27" t="s">
        <v>71</v>
      </c>
      <c r="E659" s="111">
        <v>4</v>
      </c>
      <c r="F659" s="112">
        <v>160</v>
      </c>
      <c r="G659" s="109">
        <f t="shared" si="22"/>
        <v>640</v>
      </c>
    </row>
    <row r="660" ht="21" customHeight="1" spans="1:7">
      <c r="A660" s="26"/>
      <c r="B660" s="41"/>
      <c r="C660" s="27" t="s">
        <v>419</v>
      </c>
      <c r="D660" s="27" t="s">
        <v>12</v>
      </c>
      <c r="E660" s="111">
        <v>3</v>
      </c>
      <c r="F660" s="112">
        <v>90</v>
      </c>
      <c r="G660" s="109">
        <f t="shared" si="22"/>
        <v>270</v>
      </c>
    </row>
    <row r="661" ht="21" customHeight="1" spans="1:7">
      <c r="A661" s="26"/>
      <c r="B661" s="41"/>
      <c r="C661" s="27" t="s">
        <v>161</v>
      </c>
      <c r="D661" s="27" t="s">
        <v>12</v>
      </c>
      <c r="E661" s="111">
        <v>1</v>
      </c>
      <c r="F661" s="112">
        <v>90</v>
      </c>
      <c r="G661" s="109">
        <f t="shared" si="22"/>
        <v>90</v>
      </c>
    </row>
    <row r="662" ht="21" customHeight="1" spans="1:7">
      <c r="A662" s="26"/>
      <c r="B662" s="41"/>
      <c r="C662" s="27" t="s">
        <v>338</v>
      </c>
      <c r="D662" s="27" t="s">
        <v>12</v>
      </c>
      <c r="E662" s="111">
        <v>2</v>
      </c>
      <c r="F662" s="112">
        <v>90</v>
      </c>
      <c r="G662" s="109">
        <f t="shared" si="22"/>
        <v>180</v>
      </c>
    </row>
    <row r="663" ht="21" customHeight="1" spans="1:7">
      <c r="A663" s="26"/>
      <c r="B663" s="41"/>
      <c r="C663" s="27" t="s">
        <v>110</v>
      </c>
      <c r="D663" s="27" t="s">
        <v>12</v>
      </c>
      <c r="E663" s="111">
        <v>2</v>
      </c>
      <c r="F663" s="112">
        <v>200</v>
      </c>
      <c r="G663" s="109">
        <f t="shared" si="22"/>
        <v>400</v>
      </c>
    </row>
    <row r="664" ht="21" customHeight="1" spans="1:7">
      <c r="A664" s="26"/>
      <c r="B664" s="41"/>
      <c r="C664" s="27" t="s">
        <v>94</v>
      </c>
      <c r="D664" s="27" t="s">
        <v>12</v>
      </c>
      <c r="E664" s="111">
        <v>2</v>
      </c>
      <c r="F664" s="112">
        <v>120</v>
      </c>
      <c r="G664" s="109">
        <f t="shared" si="22"/>
        <v>240</v>
      </c>
    </row>
    <row r="665" ht="21" customHeight="1" spans="1:7">
      <c r="A665" s="26"/>
      <c r="B665" s="41"/>
      <c r="C665" s="27" t="s">
        <v>93</v>
      </c>
      <c r="D665" s="27" t="s">
        <v>12</v>
      </c>
      <c r="E665" s="111">
        <v>2</v>
      </c>
      <c r="F665" s="112">
        <v>90</v>
      </c>
      <c r="G665" s="109">
        <f t="shared" si="22"/>
        <v>180</v>
      </c>
    </row>
    <row r="666" ht="21" customHeight="1" spans="1:7">
      <c r="A666" s="26"/>
      <c r="B666" s="41"/>
      <c r="C666" s="27" t="s">
        <v>30</v>
      </c>
      <c r="D666" s="27" t="s">
        <v>12</v>
      </c>
      <c r="E666" s="111">
        <v>1</v>
      </c>
      <c r="F666" s="112">
        <v>100</v>
      </c>
      <c r="G666" s="109">
        <f t="shared" si="22"/>
        <v>100</v>
      </c>
    </row>
    <row r="667" ht="21" customHeight="1" spans="1:7">
      <c r="A667" s="26"/>
      <c r="B667" s="41"/>
      <c r="C667" s="27" t="s">
        <v>41</v>
      </c>
      <c r="D667" s="27" t="s">
        <v>12</v>
      </c>
      <c r="E667" s="111">
        <v>2</v>
      </c>
      <c r="F667" s="112">
        <v>50</v>
      </c>
      <c r="G667" s="109">
        <f t="shared" si="22"/>
        <v>100</v>
      </c>
    </row>
    <row r="668" ht="21" customHeight="1" spans="1:7">
      <c r="A668" s="26"/>
      <c r="B668" s="41"/>
      <c r="C668" s="27" t="s">
        <v>312</v>
      </c>
      <c r="D668" s="27" t="s">
        <v>12</v>
      </c>
      <c r="E668" s="111">
        <v>4</v>
      </c>
      <c r="F668" s="112">
        <v>100</v>
      </c>
      <c r="G668" s="109">
        <f t="shared" si="22"/>
        <v>400</v>
      </c>
    </row>
    <row r="669" ht="21" customHeight="1" spans="1:7">
      <c r="A669" s="26"/>
      <c r="B669" s="41"/>
      <c r="C669" s="27" t="s">
        <v>32</v>
      </c>
      <c r="D669" s="27" t="s">
        <v>12</v>
      </c>
      <c r="E669" s="111">
        <v>11</v>
      </c>
      <c r="F669" s="112">
        <v>220</v>
      </c>
      <c r="G669" s="109">
        <f t="shared" si="22"/>
        <v>2420</v>
      </c>
    </row>
    <row r="670" ht="21" customHeight="1" spans="1:7">
      <c r="A670" s="26"/>
      <c r="B670" s="41"/>
      <c r="C670" s="27" t="s">
        <v>334</v>
      </c>
      <c r="D670" s="27" t="s">
        <v>12</v>
      </c>
      <c r="E670" s="111">
        <v>6</v>
      </c>
      <c r="F670" s="112">
        <v>90</v>
      </c>
      <c r="G670" s="109">
        <f t="shared" si="22"/>
        <v>540</v>
      </c>
    </row>
    <row r="671" ht="21" customHeight="1" spans="1:7">
      <c r="A671" s="26"/>
      <c r="B671" s="41"/>
      <c r="C671" s="27" t="s">
        <v>40</v>
      </c>
      <c r="D671" s="27" t="s">
        <v>12</v>
      </c>
      <c r="E671" s="111">
        <v>1</v>
      </c>
      <c r="F671" s="112">
        <v>90</v>
      </c>
      <c r="G671" s="109">
        <f t="shared" si="22"/>
        <v>90</v>
      </c>
    </row>
    <row r="672" ht="21" customHeight="1" spans="1:7">
      <c r="A672" s="26"/>
      <c r="B672" s="41"/>
      <c r="C672" s="27" t="s">
        <v>420</v>
      </c>
      <c r="D672" s="27" t="s">
        <v>12</v>
      </c>
      <c r="E672" s="111">
        <v>2</v>
      </c>
      <c r="F672" s="112">
        <v>80</v>
      </c>
      <c r="G672" s="109">
        <f t="shared" si="22"/>
        <v>160</v>
      </c>
    </row>
    <row r="673" ht="21" customHeight="1" spans="1:7">
      <c r="A673" s="26"/>
      <c r="B673" s="41"/>
      <c r="C673" s="27" t="s">
        <v>92</v>
      </c>
      <c r="D673" s="27" t="s">
        <v>12</v>
      </c>
      <c r="E673" s="111">
        <v>2</v>
      </c>
      <c r="F673" s="112">
        <v>220</v>
      </c>
      <c r="G673" s="109">
        <f t="shared" si="22"/>
        <v>440</v>
      </c>
    </row>
    <row r="674" ht="21" customHeight="1" spans="1:7">
      <c r="A674" s="26"/>
      <c r="B674" s="41"/>
      <c r="C674" s="27" t="s">
        <v>372</v>
      </c>
      <c r="D674" s="27" t="s">
        <v>12</v>
      </c>
      <c r="E674" s="111">
        <v>1</v>
      </c>
      <c r="F674" s="112">
        <v>90</v>
      </c>
      <c r="G674" s="109">
        <f t="shared" si="22"/>
        <v>90</v>
      </c>
    </row>
    <row r="675" ht="21" customHeight="1" spans="1:7">
      <c r="A675" s="26"/>
      <c r="B675" s="41"/>
      <c r="C675" s="27" t="s">
        <v>11</v>
      </c>
      <c r="D675" s="27" t="s">
        <v>12</v>
      </c>
      <c r="E675" s="111">
        <v>2</v>
      </c>
      <c r="F675" s="112">
        <v>200</v>
      </c>
      <c r="G675" s="109">
        <f t="shared" si="22"/>
        <v>400</v>
      </c>
    </row>
    <row r="676" ht="21" customHeight="1" spans="1:7">
      <c r="A676" s="26"/>
      <c r="B676" s="41"/>
      <c r="C676" s="34" t="s">
        <v>76</v>
      </c>
      <c r="D676" s="113" t="s">
        <v>77</v>
      </c>
      <c r="E676" s="32">
        <v>30.88</v>
      </c>
      <c r="F676" s="112">
        <v>65</v>
      </c>
      <c r="G676" s="109">
        <f t="shared" si="22"/>
        <v>2007.2</v>
      </c>
    </row>
    <row r="677" ht="21" customHeight="1" spans="1:7">
      <c r="A677" s="26"/>
      <c r="B677" s="41"/>
      <c r="C677" s="35"/>
      <c r="D677" s="113" t="s">
        <v>77</v>
      </c>
      <c r="E677" s="114">
        <v>5.98</v>
      </c>
      <c r="F677" s="112">
        <v>65</v>
      </c>
      <c r="G677" s="109">
        <f t="shared" ref="G677:G684" si="23">E677*F677</f>
        <v>388.7</v>
      </c>
    </row>
    <row r="678" ht="21" customHeight="1" spans="1:7">
      <c r="A678" s="26"/>
      <c r="B678" s="41"/>
      <c r="C678" s="32" t="s">
        <v>162</v>
      </c>
      <c r="D678" s="113" t="s">
        <v>38</v>
      </c>
      <c r="E678" s="114">
        <v>1</v>
      </c>
      <c r="F678" s="112">
        <v>2000</v>
      </c>
      <c r="G678" s="109">
        <f t="shared" si="23"/>
        <v>2000</v>
      </c>
    </row>
    <row r="679" ht="35" customHeight="1" spans="1:7">
      <c r="A679" s="26"/>
      <c r="B679" s="41"/>
      <c r="C679" s="46" t="s">
        <v>421</v>
      </c>
      <c r="D679" s="113" t="s">
        <v>404</v>
      </c>
      <c r="E679" s="32">
        <v>4</v>
      </c>
      <c r="F679" s="112">
        <v>90</v>
      </c>
      <c r="G679" s="109">
        <f t="shared" si="23"/>
        <v>360</v>
      </c>
    </row>
    <row r="680" ht="21" customHeight="1" spans="1:7">
      <c r="A680" s="26"/>
      <c r="B680" s="41"/>
      <c r="C680" s="32" t="s">
        <v>99</v>
      </c>
      <c r="D680" s="113" t="s">
        <v>14</v>
      </c>
      <c r="E680" s="32">
        <v>16.94</v>
      </c>
      <c r="F680" s="112">
        <v>70</v>
      </c>
      <c r="G680" s="109">
        <f t="shared" si="23"/>
        <v>1185.8</v>
      </c>
    </row>
    <row r="681" ht="21" customHeight="1" spans="1:7">
      <c r="A681" s="26"/>
      <c r="B681" s="41"/>
      <c r="C681" s="32" t="s">
        <v>99</v>
      </c>
      <c r="D681" s="113" t="s">
        <v>14</v>
      </c>
      <c r="E681" s="32">
        <v>4.05</v>
      </c>
      <c r="F681" s="112">
        <v>70</v>
      </c>
      <c r="G681" s="109">
        <f t="shared" si="23"/>
        <v>283.5</v>
      </c>
    </row>
    <row r="682" ht="21" customHeight="1" spans="1:7">
      <c r="A682" s="26"/>
      <c r="B682" s="41"/>
      <c r="C682" s="32" t="s">
        <v>146</v>
      </c>
      <c r="D682" s="113" t="s">
        <v>77</v>
      </c>
      <c r="E682" s="32">
        <v>144.9</v>
      </c>
      <c r="F682" s="112">
        <v>820</v>
      </c>
      <c r="G682" s="109">
        <f t="shared" si="23"/>
        <v>118818</v>
      </c>
    </row>
    <row r="683" ht="21" customHeight="1" spans="1:7">
      <c r="A683" s="26"/>
      <c r="B683" s="41"/>
      <c r="C683" s="32" t="s">
        <v>79</v>
      </c>
      <c r="D683" s="113" t="s">
        <v>77</v>
      </c>
      <c r="E683" s="32">
        <v>41.16</v>
      </c>
      <c r="F683" s="112">
        <v>560</v>
      </c>
      <c r="G683" s="109">
        <f t="shared" si="23"/>
        <v>23049.6</v>
      </c>
    </row>
    <row r="684" ht="21" customHeight="1" spans="1:7">
      <c r="A684" s="26"/>
      <c r="B684" s="48"/>
      <c r="C684" s="32" t="s">
        <v>370</v>
      </c>
      <c r="D684" s="113" t="s">
        <v>77</v>
      </c>
      <c r="E684" s="32">
        <v>137.12</v>
      </c>
      <c r="F684" s="112">
        <v>320</v>
      </c>
      <c r="G684" s="109">
        <f t="shared" si="23"/>
        <v>43878.4</v>
      </c>
    </row>
    <row r="685" ht="21" customHeight="1" spans="1:7">
      <c r="A685" s="116"/>
      <c r="B685" s="26" t="s">
        <v>23</v>
      </c>
      <c r="C685" s="36"/>
      <c r="D685" s="27"/>
      <c r="E685" s="117"/>
      <c r="F685" s="118"/>
      <c r="G685" s="119">
        <f>SUM(G642:G684)</f>
        <v>226731.2</v>
      </c>
    </row>
    <row r="686" ht="21" customHeight="1" spans="1:7">
      <c r="A686" s="80">
        <v>24</v>
      </c>
      <c r="B686" s="26" t="s">
        <v>422</v>
      </c>
      <c r="C686" s="27" t="s">
        <v>16</v>
      </c>
      <c r="D686" s="27" t="s">
        <v>17</v>
      </c>
      <c r="E686" s="111">
        <v>2</v>
      </c>
      <c r="F686" s="112">
        <v>3000</v>
      </c>
      <c r="G686" s="109">
        <v>6000</v>
      </c>
    </row>
    <row r="687" ht="21" customHeight="1" spans="1:7">
      <c r="A687" s="91"/>
      <c r="B687" s="26" t="s">
        <v>23</v>
      </c>
      <c r="C687" s="36"/>
      <c r="D687" s="27"/>
      <c r="E687" s="117"/>
      <c r="F687" s="118"/>
      <c r="G687" s="119">
        <f>SUM(G686:G686)</f>
        <v>6000</v>
      </c>
    </row>
    <row r="688" ht="21" customHeight="1" spans="1:7">
      <c r="A688" s="80">
        <v>25</v>
      </c>
      <c r="B688" s="40" t="s">
        <v>423</v>
      </c>
      <c r="C688" s="27" t="s">
        <v>16</v>
      </c>
      <c r="D688" s="27" t="s">
        <v>17</v>
      </c>
      <c r="E688" s="111">
        <v>6</v>
      </c>
      <c r="F688" s="112">
        <v>3000</v>
      </c>
      <c r="G688" s="109">
        <v>18000</v>
      </c>
    </row>
    <row r="689" ht="21" customHeight="1" spans="1:7">
      <c r="A689" s="80"/>
      <c r="B689" s="41"/>
      <c r="C689" s="27" t="s">
        <v>110</v>
      </c>
      <c r="D689" s="27" t="s">
        <v>12</v>
      </c>
      <c r="E689" s="111">
        <v>3</v>
      </c>
      <c r="F689" s="112">
        <v>200</v>
      </c>
      <c r="G689" s="109">
        <v>600</v>
      </c>
    </row>
    <row r="690" ht="21" customHeight="1" spans="1:7">
      <c r="A690" s="80"/>
      <c r="B690" s="41"/>
      <c r="C690" s="27" t="s">
        <v>92</v>
      </c>
      <c r="D690" s="27" t="s">
        <v>12</v>
      </c>
      <c r="E690" s="111">
        <v>2</v>
      </c>
      <c r="F690" s="112">
        <v>220</v>
      </c>
      <c r="G690" s="109">
        <v>4400</v>
      </c>
    </row>
    <row r="691" ht="21" customHeight="1" spans="1:7">
      <c r="A691" s="80"/>
      <c r="B691" s="41"/>
      <c r="C691" s="27" t="s">
        <v>345</v>
      </c>
      <c r="D691" s="27" t="s">
        <v>12</v>
      </c>
      <c r="E691" s="111">
        <v>1</v>
      </c>
      <c r="F691" s="112">
        <v>20</v>
      </c>
      <c r="G691" s="109">
        <v>40</v>
      </c>
    </row>
    <row r="692" ht="21" customHeight="1" spans="1:7">
      <c r="A692" s="80"/>
      <c r="B692" s="41"/>
      <c r="C692" s="27" t="s">
        <v>32</v>
      </c>
      <c r="D692" s="27" t="s">
        <v>12</v>
      </c>
      <c r="E692" s="111">
        <v>1</v>
      </c>
      <c r="F692" s="112">
        <v>220</v>
      </c>
      <c r="G692" s="109">
        <v>220</v>
      </c>
    </row>
    <row r="693" ht="21" customHeight="1" spans="1:7">
      <c r="A693" s="80"/>
      <c r="B693" s="41"/>
      <c r="C693" s="27" t="s">
        <v>93</v>
      </c>
      <c r="D693" s="27" t="s">
        <v>12</v>
      </c>
      <c r="E693" s="111">
        <v>1</v>
      </c>
      <c r="F693" s="112">
        <v>20</v>
      </c>
      <c r="G693" s="109">
        <v>20</v>
      </c>
    </row>
    <row r="694" ht="21" customHeight="1" spans="1:7">
      <c r="A694" s="80"/>
      <c r="B694" s="41"/>
      <c r="C694" s="32" t="s">
        <v>76</v>
      </c>
      <c r="D694" s="113" t="s">
        <v>77</v>
      </c>
      <c r="E694" s="32">
        <v>44.75</v>
      </c>
      <c r="F694" s="112">
        <v>65</v>
      </c>
      <c r="G694" s="109">
        <f t="shared" ref="G694:G706" si="24">E694*F694</f>
        <v>2908.75</v>
      </c>
    </row>
    <row r="695" ht="21" customHeight="1" spans="1:7">
      <c r="A695" s="80"/>
      <c r="B695" s="41"/>
      <c r="C695" s="32"/>
      <c r="D695" s="113" t="s">
        <v>77</v>
      </c>
      <c r="E695" s="32">
        <v>86.56</v>
      </c>
      <c r="F695" s="112">
        <v>65</v>
      </c>
      <c r="G695" s="109">
        <f t="shared" si="24"/>
        <v>5626.4</v>
      </c>
    </row>
    <row r="696" ht="21" customHeight="1" spans="1:7">
      <c r="A696" s="80"/>
      <c r="B696" s="41"/>
      <c r="C696" s="32" t="s">
        <v>140</v>
      </c>
      <c r="D696" s="113" t="s">
        <v>14</v>
      </c>
      <c r="E696" s="32">
        <v>13.15</v>
      </c>
      <c r="F696" s="112">
        <v>180</v>
      </c>
      <c r="G696" s="109">
        <f t="shared" si="24"/>
        <v>2367</v>
      </c>
    </row>
    <row r="697" ht="21" customHeight="1" spans="1:7">
      <c r="A697" s="80"/>
      <c r="B697" s="41"/>
      <c r="C697" s="32"/>
      <c r="D697" s="113" t="s">
        <v>14</v>
      </c>
      <c r="E697" s="32">
        <v>2.1</v>
      </c>
      <c r="F697" s="112">
        <v>180</v>
      </c>
      <c r="G697" s="109">
        <f t="shared" si="24"/>
        <v>378</v>
      </c>
    </row>
    <row r="698" ht="21" customHeight="1" spans="1:7">
      <c r="A698" s="80"/>
      <c r="B698" s="41"/>
      <c r="C698" s="32" t="s">
        <v>95</v>
      </c>
      <c r="D698" s="113" t="s">
        <v>14</v>
      </c>
      <c r="E698" s="32">
        <v>11.31</v>
      </c>
      <c r="F698" s="112">
        <v>80</v>
      </c>
      <c r="G698" s="109">
        <f t="shared" si="24"/>
        <v>904.8</v>
      </c>
    </row>
    <row r="699" ht="21" customHeight="1" spans="1:7">
      <c r="A699" s="80"/>
      <c r="B699" s="41"/>
      <c r="C699" s="32" t="s">
        <v>141</v>
      </c>
      <c r="D699" s="113" t="s">
        <v>77</v>
      </c>
      <c r="E699" s="32">
        <v>1.95</v>
      </c>
      <c r="F699" s="112">
        <v>100</v>
      </c>
      <c r="G699" s="109">
        <f t="shared" si="24"/>
        <v>195</v>
      </c>
    </row>
    <row r="700" ht="21" customHeight="1" spans="1:7">
      <c r="A700" s="80"/>
      <c r="B700" s="41"/>
      <c r="C700" s="32" t="s">
        <v>96</v>
      </c>
      <c r="D700" s="113" t="s">
        <v>77</v>
      </c>
      <c r="E700" s="32">
        <v>10.34</v>
      </c>
      <c r="F700" s="112">
        <v>340</v>
      </c>
      <c r="G700" s="109">
        <f t="shared" si="24"/>
        <v>3515.6</v>
      </c>
    </row>
    <row r="701" ht="21" customHeight="1" spans="1:7">
      <c r="A701" s="80"/>
      <c r="B701" s="41"/>
      <c r="C701" s="32" t="s">
        <v>154</v>
      </c>
      <c r="D701" s="113" t="s">
        <v>14</v>
      </c>
      <c r="E701" s="32">
        <v>0.51</v>
      </c>
      <c r="F701" s="112">
        <v>120</v>
      </c>
      <c r="G701" s="109">
        <f t="shared" si="24"/>
        <v>61.2</v>
      </c>
    </row>
    <row r="702" ht="21" customHeight="1" spans="1:7">
      <c r="A702" s="80"/>
      <c r="B702" s="41"/>
      <c r="C702" s="32" t="s">
        <v>320</v>
      </c>
      <c r="D702" s="113" t="s">
        <v>14</v>
      </c>
      <c r="E702" s="32">
        <v>1.2</v>
      </c>
      <c r="F702" s="112">
        <v>340</v>
      </c>
      <c r="G702" s="109">
        <f t="shared" si="24"/>
        <v>408</v>
      </c>
    </row>
    <row r="703" ht="32" customHeight="1" spans="1:7">
      <c r="A703" s="80"/>
      <c r="B703" s="41"/>
      <c r="C703" s="46" t="s">
        <v>424</v>
      </c>
      <c r="D703" s="113" t="s">
        <v>404</v>
      </c>
      <c r="E703" s="32">
        <v>4.7</v>
      </c>
      <c r="F703" s="112">
        <v>140</v>
      </c>
      <c r="G703" s="109">
        <f t="shared" ref="G703:G710" si="25">E703*F703</f>
        <v>658</v>
      </c>
    </row>
    <row r="704" ht="21" customHeight="1" spans="1:7">
      <c r="A704" s="80"/>
      <c r="B704" s="41"/>
      <c r="C704" s="32" t="s">
        <v>162</v>
      </c>
      <c r="D704" s="113" t="s">
        <v>38</v>
      </c>
      <c r="E704" s="32">
        <v>2</v>
      </c>
      <c r="F704" s="112">
        <v>2000</v>
      </c>
      <c r="G704" s="109">
        <f t="shared" si="25"/>
        <v>4000</v>
      </c>
    </row>
    <row r="705" ht="21" customHeight="1" spans="1:7">
      <c r="A705" s="80"/>
      <c r="B705" s="41"/>
      <c r="C705" s="32" t="s">
        <v>99</v>
      </c>
      <c r="D705" s="113" t="s">
        <v>14</v>
      </c>
      <c r="E705" s="32">
        <v>11.08</v>
      </c>
      <c r="F705" s="112">
        <v>70</v>
      </c>
      <c r="G705" s="109">
        <f t="shared" si="25"/>
        <v>775.6</v>
      </c>
    </row>
    <row r="706" ht="21" customHeight="1" spans="1:7">
      <c r="A706" s="80"/>
      <c r="B706" s="41"/>
      <c r="C706" s="32" t="s">
        <v>99</v>
      </c>
      <c r="D706" s="113" t="s">
        <v>14</v>
      </c>
      <c r="E706" s="32">
        <v>4.05</v>
      </c>
      <c r="F706" s="112">
        <v>70</v>
      </c>
      <c r="G706" s="109">
        <f t="shared" si="25"/>
        <v>283.5</v>
      </c>
    </row>
    <row r="707" ht="21" customHeight="1" spans="1:7">
      <c r="A707" s="80"/>
      <c r="B707" s="41"/>
      <c r="C707" s="32" t="s">
        <v>146</v>
      </c>
      <c r="D707" s="113" t="s">
        <v>77</v>
      </c>
      <c r="E707" s="32">
        <v>187.12</v>
      </c>
      <c r="F707" s="112">
        <v>820</v>
      </c>
      <c r="G707" s="109">
        <f t="shared" si="25"/>
        <v>153438.4</v>
      </c>
    </row>
    <row r="708" ht="21" customHeight="1" spans="1:7">
      <c r="A708" s="80"/>
      <c r="B708" s="41"/>
      <c r="C708" s="32" t="s">
        <v>79</v>
      </c>
      <c r="D708" s="113" t="s">
        <v>77</v>
      </c>
      <c r="E708" s="32">
        <v>119.34</v>
      </c>
      <c r="F708" s="112">
        <v>560</v>
      </c>
      <c r="G708" s="109">
        <f t="shared" si="25"/>
        <v>66830.4</v>
      </c>
    </row>
    <row r="709" ht="21" customHeight="1" spans="1:7">
      <c r="A709" s="80"/>
      <c r="B709" s="41"/>
      <c r="C709" s="32" t="s">
        <v>100</v>
      </c>
      <c r="D709" s="113" t="s">
        <v>77</v>
      </c>
      <c r="E709" s="32">
        <v>64.45</v>
      </c>
      <c r="F709" s="112">
        <v>420</v>
      </c>
      <c r="G709" s="109">
        <f t="shared" si="25"/>
        <v>27069</v>
      </c>
    </row>
    <row r="710" ht="21" customHeight="1" spans="1:7">
      <c r="A710" s="80"/>
      <c r="B710" s="48"/>
      <c r="C710" s="32" t="s">
        <v>365</v>
      </c>
      <c r="D710" s="113" t="s">
        <v>77</v>
      </c>
      <c r="E710" s="32">
        <v>6.97</v>
      </c>
      <c r="F710" s="112">
        <v>320</v>
      </c>
      <c r="G710" s="109">
        <f t="shared" si="25"/>
        <v>2230.4</v>
      </c>
    </row>
    <row r="711" ht="21" customHeight="1" spans="1:7">
      <c r="A711" s="91"/>
      <c r="B711" s="26" t="s">
        <v>23</v>
      </c>
      <c r="C711" s="36"/>
      <c r="D711" s="27"/>
      <c r="E711" s="117"/>
      <c r="F711" s="118"/>
      <c r="G711" s="119">
        <f>SUM(G688:G710)</f>
        <v>294930.05</v>
      </c>
    </row>
    <row r="712" ht="21" customHeight="1" spans="1:7">
      <c r="A712" s="80">
        <v>26</v>
      </c>
      <c r="B712" s="26" t="s">
        <v>425</v>
      </c>
      <c r="C712" s="27" t="s">
        <v>85</v>
      </c>
      <c r="D712" s="27" t="s">
        <v>17</v>
      </c>
      <c r="E712" s="111">
        <v>1</v>
      </c>
      <c r="F712" s="112">
        <v>4000</v>
      </c>
      <c r="G712" s="109">
        <v>4500</v>
      </c>
    </row>
    <row r="713" ht="21" customHeight="1" spans="1:7">
      <c r="A713" s="91"/>
      <c r="B713" s="26" t="s">
        <v>23</v>
      </c>
      <c r="C713" s="36"/>
      <c r="D713" s="27"/>
      <c r="E713" s="117"/>
      <c r="F713" s="118"/>
      <c r="G713" s="119">
        <f>SUM(G712:G712)</f>
        <v>4500</v>
      </c>
    </row>
    <row r="714" ht="21" customHeight="1" spans="1:7">
      <c r="A714" s="80">
        <v>27</v>
      </c>
      <c r="B714" s="26" t="s">
        <v>426</v>
      </c>
      <c r="C714" s="27" t="s">
        <v>372</v>
      </c>
      <c r="D714" s="27" t="s">
        <v>12</v>
      </c>
      <c r="E714" s="111">
        <v>3</v>
      </c>
      <c r="F714" s="112">
        <v>90</v>
      </c>
      <c r="G714" s="109">
        <v>180</v>
      </c>
    </row>
    <row r="715" ht="21" customHeight="1" spans="1:7">
      <c r="A715" s="80"/>
      <c r="B715" s="26"/>
      <c r="C715" s="27" t="s">
        <v>161</v>
      </c>
      <c r="D715" s="27" t="s">
        <v>12</v>
      </c>
      <c r="E715" s="111">
        <v>3</v>
      </c>
      <c r="F715" s="112">
        <v>90</v>
      </c>
      <c r="G715" s="109">
        <v>180</v>
      </c>
    </row>
    <row r="716" ht="21" customHeight="1" spans="1:7">
      <c r="A716" s="80"/>
      <c r="B716" s="26"/>
      <c r="C716" s="27" t="s">
        <v>132</v>
      </c>
      <c r="D716" s="27" t="s">
        <v>12</v>
      </c>
      <c r="E716" s="111">
        <v>5</v>
      </c>
      <c r="F716" s="138">
        <v>10</v>
      </c>
      <c r="G716" s="112">
        <v>50</v>
      </c>
    </row>
    <row r="717" ht="21" customHeight="1" spans="1:7">
      <c r="A717" s="80"/>
      <c r="B717" s="26"/>
      <c r="C717" s="27" t="s">
        <v>362</v>
      </c>
      <c r="D717" s="27" t="s">
        <v>12</v>
      </c>
      <c r="E717" s="111">
        <v>11</v>
      </c>
      <c r="F717" s="112">
        <v>20</v>
      </c>
      <c r="G717" s="109">
        <v>220</v>
      </c>
    </row>
    <row r="718" ht="21" customHeight="1" spans="1:7">
      <c r="A718" s="80"/>
      <c r="B718" s="26"/>
      <c r="C718" s="27" t="s">
        <v>367</v>
      </c>
      <c r="D718" s="27" t="s">
        <v>12</v>
      </c>
      <c r="E718" s="111">
        <v>7</v>
      </c>
      <c r="F718" s="112">
        <v>100</v>
      </c>
      <c r="G718" s="109">
        <v>700</v>
      </c>
    </row>
    <row r="719" ht="21" customHeight="1" spans="1:7">
      <c r="A719" s="80"/>
      <c r="B719" s="26"/>
      <c r="C719" s="27" t="s">
        <v>148</v>
      </c>
      <c r="D719" s="27" t="s">
        <v>12</v>
      </c>
      <c r="E719" s="111">
        <v>1</v>
      </c>
      <c r="F719" s="112">
        <v>50</v>
      </c>
      <c r="G719" s="109">
        <v>50</v>
      </c>
    </row>
    <row r="720" ht="21" customHeight="1" spans="1:7">
      <c r="A720" s="80"/>
      <c r="B720" s="26"/>
      <c r="C720" s="27" t="s">
        <v>43</v>
      </c>
      <c r="D720" s="27" t="s">
        <v>12</v>
      </c>
      <c r="E720" s="111">
        <v>4</v>
      </c>
      <c r="F720" s="112">
        <v>10</v>
      </c>
      <c r="G720" s="109">
        <v>40</v>
      </c>
    </row>
    <row r="721" ht="21" customHeight="1" spans="1:7">
      <c r="A721" s="80"/>
      <c r="B721" s="26"/>
      <c r="C721" s="27" t="s">
        <v>16</v>
      </c>
      <c r="D721" s="27" t="s">
        <v>17</v>
      </c>
      <c r="E721" s="111">
        <v>10</v>
      </c>
      <c r="F721" s="112">
        <v>3000</v>
      </c>
      <c r="G721" s="109">
        <v>30000</v>
      </c>
    </row>
    <row r="722" ht="21" customHeight="1" spans="1:7">
      <c r="A722" s="80"/>
      <c r="B722" s="26"/>
      <c r="C722" s="27" t="s">
        <v>376</v>
      </c>
      <c r="D722" s="27" t="s">
        <v>12</v>
      </c>
      <c r="E722" s="111">
        <v>4</v>
      </c>
      <c r="F722" s="112">
        <v>80</v>
      </c>
      <c r="G722" s="109">
        <v>320</v>
      </c>
    </row>
    <row r="723" ht="21" customHeight="1" spans="1:7">
      <c r="A723" s="80"/>
      <c r="B723" s="26"/>
      <c r="C723" s="27" t="s">
        <v>44</v>
      </c>
      <c r="D723" s="27" t="s">
        <v>12</v>
      </c>
      <c r="E723" s="111">
        <v>2</v>
      </c>
      <c r="F723" s="112">
        <v>120</v>
      </c>
      <c r="G723" s="109">
        <v>240</v>
      </c>
    </row>
    <row r="724" ht="21" customHeight="1" spans="1:7">
      <c r="A724" s="80"/>
      <c r="B724" s="26"/>
      <c r="C724" s="27" t="s">
        <v>32</v>
      </c>
      <c r="D724" s="27" t="s">
        <v>12</v>
      </c>
      <c r="E724" s="111">
        <v>4</v>
      </c>
      <c r="F724" s="112">
        <v>220</v>
      </c>
      <c r="G724" s="109">
        <v>880</v>
      </c>
    </row>
    <row r="725" ht="21" customHeight="1" spans="1:7">
      <c r="A725" s="80"/>
      <c r="B725" s="26"/>
      <c r="C725" s="27" t="s">
        <v>334</v>
      </c>
      <c r="D725" s="27" t="s">
        <v>12</v>
      </c>
      <c r="E725" s="111">
        <v>4</v>
      </c>
      <c r="F725" s="112">
        <v>90</v>
      </c>
      <c r="G725" s="109">
        <v>360</v>
      </c>
    </row>
    <row r="726" ht="21" customHeight="1" spans="1:7">
      <c r="A726" s="80"/>
      <c r="B726" s="26"/>
      <c r="C726" s="27" t="s">
        <v>110</v>
      </c>
      <c r="D726" s="27" t="s">
        <v>12</v>
      </c>
      <c r="E726" s="111">
        <v>3</v>
      </c>
      <c r="F726" s="112">
        <v>200</v>
      </c>
      <c r="G726" s="109">
        <v>600</v>
      </c>
    </row>
    <row r="727" ht="21" customHeight="1" spans="1:7">
      <c r="A727" s="80"/>
      <c r="B727" s="26"/>
      <c r="C727" s="27" t="s">
        <v>94</v>
      </c>
      <c r="D727" s="27" t="s">
        <v>12</v>
      </c>
      <c r="E727" s="111">
        <v>3</v>
      </c>
      <c r="F727" s="112">
        <v>120</v>
      </c>
      <c r="G727" s="109">
        <v>360</v>
      </c>
    </row>
    <row r="728" ht="21" customHeight="1" spans="1:7">
      <c r="A728" s="80"/>
      <c r="B728" s="26"/>
      <c r="C728" s="27" t="s">
        <v>345</v>
      </c>
      <c r="D728" s="27" t="s">
        <v>12</v>
      </c>
      <c r="E728" s="111">
        <v>3</v>
      </c>
      <c r="F728" s="112">
        <v>20</v>
      </c>
      <c r="G728" s="109">
        <v>60</v>
      </c>
    </row>
    <row r="729" ht="21" customHeight="1" spans="1:7">
      <c r="A729" s="80"/>
      <c r="B729" s="26"/>
      <c r="C729" s="27" t="s">
        <v>18</v>
      </c>
      <c r="D729" s="27" t="s">
        <v>12</v>
      </c>
      <c r="E729" s="111">
        <v>5</v>
      </c>
      <c r="F729" s="112">
        <v>120</v>
      </c>
      <c r="G729" s="109">
        <v>600</v>
      </c>
    </row>
    <row r="730" ht="21" customHeight="1" spans="1:7">
      <c r="A730" s="80"/>
      <c r="B730" s="26"/>
      <c r="C730" s="27" t="s">
        <v>11</v>
      </c>
      <c r="D730" s="27" t="s">
        <v>12</v>
      </c>
      <c r="E730" s="111">
        <v>15</v>
      </c>
      <c r="F730" s="112">
        <v>200</v>
      </c>
      <c r="G730" s="109">
        <v>3000</v>
      </c>
    </row>
    <row r="731" ht="21" customHeight="1" spans="1:7">
      <c r="A731" s="80"/>
      <c r="B731" s="26"/>
      <c r="C731" s="27" t="s">
        <v>326</v>
      </c>
      <c r="D731" s="27" t="s">
        <v>12</v>
      </c>
      <c r="E731" s="111">
        <v>3</v>
      </c>
      <c r="F731" s="112">
        <v>600</v>
      </c>
      <c r="G731" s="109">
        <v>1800</v>
      </c>
    </row>
    <row r="732" ht="21" customHeight="1" spans="1:7">
      <c r="A732" s="80"/>
      <c r="B732" s="26"/>
      <c r="C732" s="27" t="s">
        <v>42</v>
      </c>
      <c r="D732" s="27" t="s">
        <v>12</v>
      </c>
      <c r="E732" s="111">
        <v>1</v>
      </c>
      <c r="F732" s="112">
        <v>10</v>
      </c>
      <c r="G732" s="109">
        <v>10</v>
      </c>
    </row>
    <row r="733" ht="21" customHeight="1" spans="1:7">
      <c r="A733" s="80"/>
      <c r="B733" s="26"/>
      <c r="C733" s="27" t="s">
        <v>41</v>
      </c>
      <c r="D733" s="27" t="s">
        <v>12</v>
      </c>
      <c r="E733" s="111">
        <v>2</v>
      </c>
      <c r="F733" s="112">
        <v>50</v>
      </c>
      <c r="G733" s="109">
        <v>100</v>
      </c>
    </row>
    <row r="734" ht="21" customHeight="1" spans="1:7">
      <c r="A734" s="80"/>
      <c r="B734" s="26"/>
      <c r="C734" s="27" t="s">
        <v>312</v>
      </c>
      <c r="D734" s="27" t="s">
        <v>12</v>
      </c>
      <c r="E734" s="111">
        <v>5</v>
      </c>
      <c r="F734" s="112">
        <v>100</v>
      </c>
      <c r="G734" s="109">
        <v>500</v>
      </c>
    </row>
    <row r="735" ht="21" customHeight="1" spans="1:7">
      <c r="A735" s="80"/>
      <c r="B735" s="26"/>
      <c r="C735" s="27" t="s">
        <v>92</v>
      </c>
      <c r="D735" s="27" t="s">
        <v>12</v>
      </c>
      <c r="E735" s="111">
        <v>1</v>
      </c>
      <c r="F735" s="112">
        <v>220</v>
      </c>
      <c r="G735" s="109">
        <v>220</v>
      </c>
    </row>
    <row r="736" ht="21" customHeight="1" spans="1:7">
      <c r="A736" s="80"/>
      <c r="B736" s="26"/>
      <c r="C736" s="27" t="s">
        <v>93</v>
      </c>
      <c r="D736" s="27" t="s">
        <v>12</v>
      </c>
      <c r="E736" s="111">
        <v>1</v>
      </c>
      <c r="F736" s="112">
        <v>90</v>
      </c>
      <c r="G736" s="109">
        <v>90</v>
      </c>
    </row>
    <row r="737" ht="21" customHeight="1" spans="1:7">
      <c r="A737" s="80"/>
      <c r="B737" s="26"/>
      <c r="C737" s="27" t="s">
        <v>40</v>
      </c>
      <c r="D737" s="27" t="s">
        <v>12</v>
      </c>
      <c r="E737" s="111">
        <v>1</v>
      </c>
      <c r="F737" s="112">
        <v>90</v>
      </c>
      <c r="G737" s="109">
        <v>90</v>
      </c>
    </row>
    <row r="738" ht="21" customHeight="1" spans="1:7">
      <c r="A738" s="80"/>
      <c r="B738" s="26"/>
      <c r="C738" s="27" t="s">
        <v>127</v>
      </c>
      <c r="D738" s="27" t="s">
        <v>12</v>
      </c>
      <c r="E738" s="111">
        <v>7</v>
      </c>
      <c r="F738" s="112">
        <v>20</v>
      </c>
      <c r="G738" s="109">
        <v>140</v>
      </c>
    </row>
    <row r="739" ht="21" customHeight="1" spans="1:7">
      <c r="A739" s="80"/>
      <c r="B739" s="26"/>
      <c r="C739" s="27" t="s">
        <v>110</v>
      </c>
      <c r="D739" s="27" t="s">
        <v>12</v>
      </c>
      <c r="E739" s="111">
        <v>2</v>
      </c>
      <c r="F739" s="112">
        <v>200</v>
      </c>
      <c r="G739" s="109">
        <v>400</v>
      </c>
    </row>
    <row r="740" ht="21" customHeight="1" spans="1:7">
      <c r="A740" s="80"/>
      <c r="B740" s="26"/>
      <c r="C740" s="27" t="s">
        <v>94</v>
      </c>
      <c r="D740" s="27" t="s">
        <v>12</v>
      </c>
      <c r="E740" s="111">
        <v>2</v>
      </c>
      <c r="F740" s="112">
        <v>120</v>
      </c>
      <c r="G740" s="109">
        <v>120</v>
      </c>
    </row>
    <row r="741" ht="21" customHeight="1" spans="1:7">
      <c r="A741" s="91"/>
      <c r="B741" s="26" t="s">
        <v>23</v>
      </c>
      <c r="C741" s="36"/>
      <c r="D741" s="27"/>
      <c r="E741" s="117"/>
      <c r="F741" s="118"/>
      <c r="G741" s="119">
        <f>SUM(G714:G740)</f>
        <v>41310</v>
      </c>
    </row>
    <row r="742" ht="21" customHeight="1" spans="1:7">
      <c r="A742" s="26">
        <v>28</v>
      </c>
      <c r="B742" s="40" t="s">
        <v>427</v>
      </c>
      <c r="C742" s="27" t="s">
        <v>18</v>
      </c>
      <c r="D742" s="27" t="s">
        <v>12</v>
      </c>
      <c r="E742" s="111">
        <v>1</v>
      </c>
      <c r="F742" s="112">
        <v>120</v>
      </c>
      <c r="G742" s="109">
        <v>120</v>
      </c>
    </row>
    <row r="743" ht="21" customHeight="1" spans="1:7">
      <c r="A743" s="26"/>
      <c r="B743" s="41"/>
      <c r="C743" s="27" t="s">
        <v>348</v>
      </c>
      <c r="D743" s="27" t="s">
        <v>12</v>
      </c>
      <c r="E743" s="111">
        <v>1</v>
      </c>
      <c r="F743" s="112">
        <v>90</v>
      </c>
      <c r="G743" s="109">
        <v>90</v>
      </c>
    </row>
    <row r="744" ht="21" customHeight="1" spans="1:7">
      <c r="A744" s="26"/>
      <c r="B744" s="41"/>
      <c r="C744" s="27" t="s">
        <v>50</v>
      </c>
      <c r="D744" s="27" t="s">
        <v>12</v>
      </c>
      <c r="E744" s="111">
        <v>1</v>
      </c>
      <c r="F744" s="112">
        <v>220</v>
      </c>
      <c r="G744" s="109">
        <v>220</v>
      </c>
    </row>
    <row r="745" ht="21" customHeight="1" spans="1:7">
      <c r="A745" s="26"/>
      <c r="B745" s="41"/>
      <c r="C745" s="27" t="s">
        <v>45</v>
      </c>
      <c r="D745" s="27" t="s">
        <v>12</v>
      </c>
      <c r="E745" s="111">
        <v>4</v>
      </c>
      <c r="F745" s="112">
        <v>90</v>
      </c>
      <c r="G745" s="109">
        <v>360</v>
      </c>
    </row>
    <row r="746" ht="21" customHeight="1" spans="1:7">
      <c r="A746" s="26"/>
      <c r="B746" s="41"/>
      <c r="C746" s="27" t="s">
        <v>33</v>
      </c>
      <c r="D746" s="27" t="s">
        <v>12</v>
      </c>
      <c r="E746" s="111">
        <v>1</v>
      </c>
      <c r="F746" s="112">
        <v>220</v>
      </c>
      <c r="G746" s="109">
        <v>220</v>
      </c>
    </row>
    <row r="747" ht="21" customHeight="1" spans="1:7">
      <c r="A747" s="26"/>
      <c r="B747" s="41"/>
      <c r="C747" s="27" t="s">
        <v>344</v>
      </c>
      <c r="D747" s="27" t="s">
        <v>12</v>
      </c>
      <c r="E747" s="111">
        <v>1</v>
      </c>
      <c r="F747" s="112">
        <v>20</v>
      </c>
      <c r="G747" s="109">
        <v>20</v>
      </c>
    </row>
    <row r="748" ht="21" customHeight="1" spans="1:7">
      <c r="A748" s="26"/>
      <c r="B748" s="41"/>
      <c r="C748" s="27" t="s">
        <v>394</v>
      </c>
      <c r="D748" s="27" t="s">
        <v>12</v>
      </c>
      <c r="E748" s="111">
        <v>1</v>
      </c>
      <c r="F748" s="112">
        <v>20</v>
      </c>
      <c r="G748" s="109">
        <v>20</v>
      </c>
    </row>
    <row r="749" ht="21" customHeight="1" spans="1:7">
      <c r="A749" s="26"/>
      <c r="B749" s="41"/>
      <c r="C749" s="27" t="s">
        <v>392</v>
      </c>
      <c r="D749" s="27" t="s">
        <v>12</v>
      </c>
      <c r="E749" s="111">
        <v>1</v>
      </c>
      <c r="F749" s="112">
        <v>90</v>
      </c>
      <c r="G749" s="109">
        <v>90</v>
      </c>
    </row>
    <row r="750" ht="21" customHeight="1" spans="1:7">
      <c r="A750" s="26"/>
      <c r="B750" s="41"/>
      <c r="C750" s="27" t="s">
        <v>360</v>
      </c>
      <c r="D750" s="27" t="s">
        <v>12</v>
      </c>
      <c r="E750" s="111">
        <v>4</v>
      </c>
      <c r="F750" s="112">
        <v>10</v>
      </c>
      <c r="G750" s="109">
        <v>40</v>
      </c>
    </row>
    <row r="751" ht="21" customHeight="1" spans="1:7">
      <c r="A751" s="26"/>
      <c r="B751" s="41"/>
      <c r="C751" s="27" t="s">
        <v>110</v>
      </c>
      <c r="D751" s="27" t="s">
        <v>12</v>
      </c>
      <c r="E751" s="111">
        <v>1</v>
      </c>
      <c r="F751" s="112">
        <v>200</v>
      </c>
      <c r="G751" s="109">
        <v>200</v>
      </c>
    </row>
    <row r="752" ht="21" customHeight="1" spans="1:7">
      <c r="A752" s="26"/>
      <c r="B752" s="41"/>
      <c r="C752" s="27" t="s">
        <v>333</v>
      </c>
      <c r="D752" s="27" t="s">
        <v>71</v>
      </c>
      <c r="E752" s="111">
        <v>1</v>
      </c>
      <c r="F752" s="112">
        <v>160</v>
      </c>
      <c r="G752" s="109">
        <v>160</v>
      </c>
    </row>
    <row r="753" ht="21" customHeight="1" spans="1:7">
      <c r="A753" s="26"/>
      <c r="B753" s="41"/>
      <c r="C753" s="32" t="s">
        <v>76</v>
      </c>
      <c r="D753" s="113" t="s">
        <v>77</v>
      </c>
      <c r="E753" s="32">
        <v>22.46</v>
      </c>
      <c r="F753" s="112">
        <v>65</v>
      </c>
      <c r="G753" s="109">
        <f t="shared" ref="G753:G780" si="26">E753*F753</f>
        <v>1459.9</v>
      </c>
    </row>
    <row r="754" ht="21" customHeight="1" spans="1:7">
      <c r="A754" s="26"/>
      <c r="B754" s="41"/>
      <c r="C754" s="32"/>
      <c r="D754" s="113" t="s">
        <v>77</v>
      </c>
      <c r="E754" s="32">
        <v>12.21</v>
      </c>
      <c r="F754" s="112">
        <v>65</v>
      </c>
      <c r="G754" s="109">
        <f t="shared" si="26"/>
        <v>793.65</v>
      </c>
    </row>
    <row r="755" ht="21" customHeight="1" spans="1:7">
      <c r="A755" s="26"/>
      <c r="B755" s="41"/>
      <c r="C755" s="32"/>
      <c r="D755" s="113" t="s">
        <v>77</v>
      </c>
      <c r="E755" s="32">
        <v>6.2</v>
      </c>
      <c r="F755" s="112">
        <v>65</v>
      </c>
      <c r="G755" s="109">
        <f t="shared" si="26"/>
        <v>403</v>
      </c>
    </row>
    <row r="756" ht="21" customHeight="1" spans="1:7">
      <c r="A756" s="26"/>
      <c r="B756" s="41"/>
      <c r="C756" s="32"/>
      <c r="D756" s="113" t="s">
        <v>77</v>
      </c>
      <c r="E756" s="32">
        <v>31.6</v>
      </c>
      <c r="F756" s="112">
        <v>65</v>
      </c>
      <c r="G756" s="109">
        <f t="shared" si="26"/>
        <v>2054</v>
      </c>
    </row>
    <row r="757" ht="21" customHeight="1" spans="1:7">
      <c r="A757" s="26"/>
      <c r="B757" s="41"/>
      <c r="C757" s="32"/>
      <c r="D757" s="113" t="s">
        <v>77</v>
      </c>
      <c r="E757" s="32">
        <v>103.6</v>
      </c>
      <c r="F757" s="112">
        <v>65</v>
      </c>
      <c r="G757" s="109">
        <f t="shared" si="26"/>
        <v>6734</v>
      </c>
    </row>
    <row r="758" ht="21" customHeight="1" spans="1:7">
      <c r="A758" s="26"/>
      <c r="B758" s="41"/>
      <c r="C758" s="32" t="s">
        <v>140</v>
      </c>
      <c r="D758" s="113" t="s">
        <v>14</v>
      </c>
      <c r="E758" s="32">
        <v>2.6</v>
      </c>
      <c r="F758" s="112">
        <v>180</v>
      </c>
      <c r="G758" s="109">
        <f t="shared" si="26"/>
        <v>468</v>
      </c>
    </row>
    <row r="759" ht="21" customHeight="1" spans="1:7">
      <c r="A759" s="26"/>
      <c r="B759" s="41"/>
      <c r="C759" s="32"/>
      <c r="D759" s="113" t="s">
        <v>14</v>
      </c>
      <c r="E759" s="32">
        <v>7.2</v>
      </c>
      <c r="F759" s="112">
        <v>180</v>
      </c>
      <c r="G759" s="109">
        <f t="shared" si="26"/>
        <v>1296</v>
      </c>
    </row>
    <row r="760" ht="21" customHeight="1" spans="1:7">
      <c r="A760" s="26"/>
      <c r="B760" s="41"/>
      <c r="C760" s="32"/>
      <c r="D760" s="113" t="s">
        <v>14</v>
      </c>
      <c r="E760" s="32">
        <v>4.46</v>
      </c>
      <c r="F760" s="112">
        <v>180</v>
      </c>
      <c r="G760" s="109">
        <f t="shared" si="26"/>
        <v>802.8</v>
      </c>
    </row>
    <row r="761" ht="21" customHeight="1" spans="1:7">
      <c r="A761" s="26"/>
      <c r="B761" s="41"/>
      <c r="C761" s="32"/>
      <c r="D761" s="113" t="s">
        <v>14</v>
      </c>
      <c r="E761" s="32">
        <v>1.4</v>
      </c>
      <c r="F761" s="112">
        <v>180</v>
      </c>
      <c r="G761" s="109">
        <f t="shared" si="26"/>
        <v>252</v>
      </c>
    </row>
    <row r="762" ht="21" customHeight="1" spans="1:7">
      <c r="A762" s="26"/>
      <c r="B762" s="41"/>
      <c r="C762" s="32" t="s">
        <v>95</v>
      </c>
      <c r="D762" s="113" t="s">
        <v>14</v>
      </c>
      <c r="E762" s="32">
        <v>3.54</v>
      </c>
      <c r="F762" s="112">
        <v>80</v>
      </c>
      <c r="G762" s="109">
        <f t="shared" si="26"/>
        <v>283.2</v>
      </c>
    </row>
    <row r="763" ht="21" customHeight="1" spans="1:7">
      <c r="A763" s="26"/>
      <c r="B763" s="41"/>
      <c r="C763" s="32"/>
      <c r="D763" s="113" t="s">
        <v>14</v>
      </c>
      <c r="E763" s="32">
        <v>7.2</v>
      </c>
      <c r="F763" s="112">
        <v>80</v>
      </c>
      <c r="G763" s="109">
        <f t="shared" si="26"/>
        <v>576</v>
      </c>
    </row>
    <row r="764" ht="21" customHeight="1" spans="1:7">
      <c r="A764" s="26"/>
      <c r="B764" s="41"/>
      <c r="C764" s="32" t="s">
        <v>78</v>
      </c>
      <c r="D764" s="113" t="s">
        <v>14</v>
      </c>
      <c r="E764" s="32">
        <v>16.24</v>
      </c>
      <c r="F764" s="112">
        <v>180</v>
      </c>
      <c r="G764" s="109">
        <f t="shared" si="26"/>
        <v>2923.2</v>
      </c>
    </row>
    <row r="765" ht="21" customHeight="1" spans="1:7">
      <c r="A765" s="26"/>
      <c r="B765" s="41"/>
      <c r="C765" s="34" t="s">
        <v>142</v>
      </c>
      <c r="D765" s="113" t="s">
        <v>14</v>
      </c>
      <c r="E765" s="32">
        <v>2.91</v>
      </c>
      <c r="F765" s="112">
        <v>340</v>
      </c>
      <c r="G765" s="109">
        <f t="shared" si="26"/>
        <v>989.4</v>
      </c>
    </row>
    <row r="766" ht="21" customHeight="1" spans="1:7">
      <c r="A766" s="26"/>
      <c r="B766" s="41"/>
      <c r="C766" s="49"/>
      <c r="D766" s="113" t="s">
        <v>14</v>
      </c>
      <c r="E766" s="32">
        <v>0.13</v>
      </c>
      <c r="F766" s="112">
        <v>340</v>
      </c>
      <c r="G766" s="109">
        <f t="shared" si="26"/>
        <v>44.2</v>
      </c>
    </row>
    <row r="767" ht="21" customHeight="1" spans="1:7">
      <c r="A767" s="26"/>
      <c r="B767" s="41"/>
      <c r="C767" s="35"/>
      <c r="D767" s="113" t="s">
        <v>14</v>
      </c>
      <c r="E767" s="32">
        <v>2.17</v>
      </c>
      <c r="F767" s="112">
        <v>340</v>
      </c>
      <c r="G767" s="109">
        <f t="shared" si="26"/>
        <v>737.8</v>
      </c>
    </row>
    <row r="768" ht="21" customHeight="1" spans="1:7">
      <c r="A768" s="26"/>
      <c r="B768" s="41"/>
      <c r="C768" s="32" t="s">
        <v>141</v>
      </c>
      <c r="D768" s="113" t="s">
        <v>77</v>
      </c>
      <c r="E768" s="32">
        <v>14.58</v>
      </c>
      <c r="F768" s="112">
        <v>100</v>
      </c>
      <c r="G768" s="109">
        <f t="shared" si="26"/>
        <v>1458</v>
      </c>
    </row>
    <row r="769" ht="21" customHeight="1" spans="1:7">
      <c r="A769" s="26"/>
      <c r="B769" s="41"/>
      <c r="C769" s="32"/>
      <c r="D769" s="113" t="s">
        <v>77</v>
      </c>
      <c r="E769" s="32">
        <v>5.4</v>
      </c>
      <c r="F769" s="112">
        <v>100</v>
      </c>
      <c r="G769" s="109">
        <f t="shared" si="26"/>
        <v>540</v>
      </c>
    </row>
    <row r="770" ht="21" customHeight="1" spans="1:7">
      <c r="A770" s="26"/>
      <c r="B770" s="41"/>
      <c r="C770" s="32"/>
      <c r="D770" s="113" t="s">
        <v>77</v>
      </c>
      <c r="E770" s="32">
        <v>1.8</v>
      </c>
      <c r="F770" s="112">
        <v>100</v>
      </c>
      <c r="G770" s="109">
        <f t="shared" si="26"/>
        <v>180</v>
      </c>
    </row>
    <row r="771" ht="21" customHeight="1" spans="1:7">
      <c r="A771" s="26"/>
      <c r="B771" s="41"/>
      <c r="C771" s="32"/>
      <c r="D771" s="113" t="s">
        <v>77</v>
      </c>
      <c r="E771" s="32">
        <v>1.2</v>
      </c>
      <c r="F771" s="112">
        <v>100</v>
      </c>
      <c r="G771" s="109">
        <f t="shared" si="26"/>
        <v>120</v>
      </c>
    </row>
    <row r="772" ht="21" customHeight="1" spans="1:7">
      <c r="A772" s="26"/>
      <c r="B772" s="41"/>
      <c r="C772" s="32" t="s">
        <v>428</v>
      </c>
      <c r="D772" s="113" t="s">
        <v>77</v>
      </c>
      <c r="E772" s="32">
        <v>2.04</v>
      </c>
      <c r="F772" s="112">
        <v>65</v>
      </c>
      <c r="G772" s="109">
        <f t="shared" si="26"/>
        <v>132.6</v>
      </c>
    </row>
    <row r="773" ht="21" customHeight="1" spans="1:7">
      <c r="A773" s="26"/>
      <c r="B773" s="41"/>
      <c r="C773" s="32" t="s">
        <v>322</v>
      </c>
      <c r="D773" s="113" t="s">
        <v>77</v>
      </c>
      <c r="E773" s="32">
        <v>20.09</v>
      </c>
      <c r="F773" s="112">
        <v>120</v>
      </c>
      <c r="G773" s="109">
        <f t="shared" ref="G773:G783" si="27">E773*F773</f>
        <v>2410.8</v>
      </c>
    </row>
    <row r="774" ht="21" customHeight="1" spans="1:7">
      <c r="A774" s="26"/>
      <c r="B774" s="41"/>
      <c r="C774" s="32" t="s">
        <v>429</v>
      </c>
      <c r="D774" s="113" t="s">
        <v>77</v>
      </c>
      <c r="E774" s="32">
        <v>65.55</v>
      </c>
      <c r="F774" s="112">
        <v>120</v>
      </c>
      <c r="G774" s="109">
        <f t="shared" si="27"/>
        <v>7866</v>
      </c>
    </row>
    <row r="775" ht="21" customHeight="1" spans="1:7">
      <c r="A775" s="26"/>
      <c r="B775" s="41"/>
      <c r="C775" s="32" t="s">
        <v>430</v>
      </c>
      <c r="D775" s="113" t="s">
        <v>77</v>
      </c>
      <c r="E775" s="32">
        <v>22.46</v>
      </c>
      <c r="F775" s="112">
        <v>120</v>
      </c>
      <c r="G775" s="109">
        <f t="shared" si="27"/>
        <v>2695.2</v>
      </c>
    </row>
    <row r="776" ht="21" customHeight="1" spans="1:7">
      <c r="A776" s="26"/>
      <c r="B776" s="41"/>
      <c r="C776" s="32"/>
      <c r="D776" s="113" t="s">
        <v>77</v>
      </c>
      <c r="E776" s="32">
        <v>12.21</v>
      </c>
      <c r="F776" s="112">
        <v>120</v>
      </c>
      <c r="G776" s="109">
        <f t="shared" si="27"/>
        <v>1465.2</v>
      </c>
    </row>
    <row r="777" ht="21" customHeight="1" spans="1:7">
      <c r="A777" s="26"/>
      <c r="B777" s="41"/>
      <c r="C777" s="32"/>
      <c r="D777" s="113" t="s">
        <v>77</v>
      </c>
      <c r="E777" s="32">
        <v>4.7</v>
      </c>
      <c r="F777" s="112">
        <v>120</v>
      </c>
      <c r="G777" s="109">
        <f t="shared" si="27"/>
        <v>564</v>
      </c>
    </row>
    <row r="778" ht="21" customHeight="1" spans="1:7">
      <c r="A778" s="26"/>
      <c r="B778" s="41"/>
      <c r="C778" s="32" t="s">
        <v>97</v>
      </c>
      <c r="D778" s="113" t="s">
        <v>98</v>
      </c>
      <c r="E778" s="114">
        <v>1</v>
      </c>
      <c r="F778" s="112">
        <v>400</v>
      </c>
      <c r="G778" s="109">
        <f t="shared" si="27"/>
        <v>400</v>
      </c>
    </row>
    <row r="779" ht="21" customHeight="1" spans="1:7">
      <c r="A779" s="26"/>
      <c r="B779" s="41"/>
      <c r="C779" s="32" t="s">
        <v>162</v>
      </c>
      <c r="D779" s="113" t="s">
        <v>38</v>
      </c>
      <c r="E779" s="114">
        <v>2</v>
      </c>
      <c r="F779" s="112">
        <v>2000</v>
      </c>
      <c r="G779" s="109">
        <f t="shared" si="27"/>
        <v>4000</v>
      </c>
    </row>
    <row r="780" ht="21" customHeight="1" spans="1:7">
      <c r="A780" s="26"/>
      <c r="B780" s="41"/>
      <c r="C780" s="32" t="s">
        <v>99</v>
      </c>
      <c r="D780" s="113" t="s">
        <v>14</v>
      </c>
      <c r="E780" s="32">
        <v>23.13</v>
      </c>
      <c r="F780" s="112">
        <v>70</v>
      </c>
      <c r="G780" s="109">
        <f t="shared" si="27"/>
        <v>1619.1</v>
      </c>
    </row>
    <row r="781" ht="21" customHeight="1" spans="1:7">
      <c r="A781" s="26"/>
      <c r="B781" s="41"/>
      <c r="C781" s="32" t="s">
        <v>99</v>
      </c>
      <c r="D781" s="113" t="s">
        <v>14</v>
      </c>
      <c r="E781" s="32">
        <v>12.88</v>
      </c>
      <c r="F781" s="112">
        <v>70</v>
      </c>
      <c r="G781" s="109">
        <f t="shared" si="27"/>
        <v>901.6</v>
      </c>
    </row>
    <row r="782" ht="21" customHeight="1" spans="1:7">
      <c r="A782" s="26"/>
      <c r="B782" s="41"/>
      <c r="C782" s="32" t="s">
        <v>146</v>
      </c>
      <c r="D782" s="113" t="s">
        <v>77</v>
      </c>
      <c r="E782" s="32">
        <v>286.38</v>
      </c>
      <c r="F782" s="112">
        <v>820</v>
      </c>
      <c r="G782" s="109">
        <f t="shared" si="27"/>
        <v>234831.6</v>
      </c>
    </row>
    <row r="783" ht="21" customHeight="1" spans="1:7">
      <c r="A783" s="26"/>
      <c r="B783" s="48"/>
      <c r="C783" s="32" t="s">
        <v>79</v>
      </c>
      <c r="D783" s="113" t="s">
        <v>77</v>
      </c>
      <c r="E783" s="32">
        <v>108.14</v>
      </c>
      <c r="F783" s="112">
        <v>560</v>
      </c>
      <c r="G783" s="109">
        <f t="shared" si="27"/>
        <v>60558.4</v>
      </c>
    </row>
    <row r="784" ht="21" customHeight="1" spans="1:7">
      <c r="A784" s="116"/>
      <c r="B784" s="26" t="s">
        <v>23</v>
      </c>
      <c r="C784" s="36"/>
      <c r="D784" s="36"/>
      <c r="E784" s="117"/>
      <c r="F784" s="118"/>
      <c r="G784" s="119">
        <f>SUM(G742:G783)</f>
        <v>341099.65</v>
      </c>
    </row>
    <row r="785" ht="21" customHeight="1" spans="1:7">
      <c r="A785" s="26">
        <v>29</v>
      </c>
      <c r="B785" s="40" t="s">
        <v>431</v>
      </c>
      <c r="C785" s="27" t="s">
        <v>432</v>
      </c>
      <c r="D785" s="27" t="s">
        <v>12</v>
      </c>
      <c r="E785" s="111">
        <v>1</v>
      </c>
      <c r="F785" s="112">
        <v>220</v>
      </c>
      <c r="G785" s="109">
        <v>220</v>
      </c>
    </row>
    <row r="786" ht="21" customHeight="1" spans="1:7">
      <c r="A786" s="26"/>
      <c r="B786" s="41"/>
      <c r="C786" s="27" t="s">
        <v>376</v>
      </c>
      <c r="D786" s="27" t="s">
        <v>12</v>
      </c>
      <c r="E786" s="111">
        <v>1</v>
      </c>
      <c r="F786" s="112">
        <v>80</v>
      </c>
      <c r="G786" s="109">
        <v>80</v>
      </c>
    </row>
    <row r="787" ht="21" customHeight="1" spans="1:7">
      <c r="A787" s="26"/>
      <c r="B787" s="41"/>
      <c r="C787" s="27" t="s">
        <v>335</v>
      </c>
      <c r="D787" s="27" t="s">
        <v>12</v>
      </c>
      <c r="E787" s="111">
        <v>1</v>
      </c>
      <c r="F787" s="112">
        <v>50</v>
      </c>
      <c r="G787" s="109">
        <v>50</v>
      </c>
    </row>
    <row r="788" ht="21" customHeight="1" spans="1:7">
      <c r="A788" s="26"/>
      <c r="B788" s="41"/>
      <c r="C788" s="27" t="s">
        <v>161</v>
      </c>
      <c r="D788" s="27" t="s">
        <v>12</v>
      </c>
      <c r="E788" s="111">
        <v>1</v>
      </c>
      <c r="F788" s="112">
        <v>90</v>
      </c>
      <c r="G788" s="109">
        <v>90</v>
      </c>
    </row>
    <row r="789" ht="21" customHeight="1" spans="1:7">
      <c r="A789" s="26"/>
      <c r="B789" s="41"/>
      <c r="C789" s="27" t="s">
        <v>121</v>
      </c>
      <c r="D789" s="27" t="s">
        <v>12</v>
      </c>
      <c r="E789" s="111">
        <v>1</v>
      </c>
      <c r="F789" s="112">
        <v>10</v>
      </c>
      <c r="G789" s="109">
        <v>10</v>
      </c>
    </row>
    <row r="790" ht="21" customHeight="1" spans="1:7">
      <c r="A790" s="26"/>
      <c r="B790" s="41"/>
      <c r="C790" s="27" t="s">
        <v>11</v>
      </c>
      <c r="D790" s="27" t="s">
        <v>12</v>
      </c>
      <c r="E790" s="111">
        <v>5</v>
      </c>
      <c r="F790" s="112">
        <v>200</v>
      </c>
      <c r="G790" s="109">
        <v>1000</v>
      </c>
    </row>
    <row r="791" ht="21" customHeight="1" spans="1:7">
      <c r="A791" s="26"/>
      <c r="B791" s="41"/>
      <c r="C791" s="27" t="s">
        <v>18</v>
      </c>
      <c r="D791" s="27" t="s">
        <v>12</v>
      </c>
      <c r="E791" s="111">
        <v>8</v>
      </c>
      <c r="F791" s="112">
        <v>120</v>
      </c>
      <c r="G791" s="109">
        <v>960</v>
      </c>
    </row>
    <row r="792" ht="21" customHeight="1" spans="1:7">
      <c r="A792" s="26"/>
      <c r="B792" s="41"/>
      <c r="C792" s="27" t="s">
        <v>94</v>
      </c>
      <c r="D792" s="27" t="s">
        <v>12</v>
      </c>
      <c r="E792" s="111">
        <v>1</v>
      </c>
      <c r="F792" s="112">
        <v>120</v>
      </c>
      <c r="G792" s="109">
        <v>120</v>
      </c>
    </row>
    <row r="793" ht="21" customHeight="1" spans="1:7">
      <c r="A793" s="26"/>
      <c r="B793" s="41"/>
      <c r="C793" s="27" t="s">
        <v>345</v>
      </c>
      <c r="D793" s="27" t="s">
        <v>12</v>
      </c>
      <c r="E793" s="111">
        <v>2</v>
      </c>
      <c r="F793" s="112">
        <v>20</v>
      </c>
      <c r="G793" s="109">
        <v>20</v>
      </c>
    </row>
    <row r="794" ht="21" customHeight="1" spans="1:7">
      <c r="A794" s="26"/>
      <c r="B794" s="41"/>
      <c r="C794" s="27" t="s">
        <v>433</v>
      </c>
      <c r="D794" s="27" t="s">
        <v>12</v>
      </c>
      <c r="E794" s="111">
        <v>15</v>
      </c>
      <c r="F794" s="112">
        <v>90</v>
      </c>
      <c r="G794" s="109">
        <v>1350</v>
      </c>
    </row>
    <row r="795" ht="21" customHeight="1" spans="1:7">
      <c r="A795" s="26"/>
      <c r="B795" s="41"/>
      <c r="C795" s="27" t="s">
        <v>434</v>
      </c>
      <c r="D795" s="27" t="s">
        <v>12</v>
      </c>
      <c r="E795" s="111">
        <v>18</v>
      </c>
      <c r="F795" s="112">
        <v>20</v>
      </c>
      <c r="G795" s="109">
        <v>360</v>
      </c>
    </row>
    <row r="796" ht="21" customHeight="1" spans="1:7">
      <c r="A796" s="26"/>
      <c r="B796" s="41"/>
      <c r="C796" s="27" t="s">
        <v>326</v>
      </c>
      <c r="D796" s="27" t="s">
        <v>12</v>
      </c>
      <c r="E796" s="111">
        <v>4</v>
      </c>
      <c r="F796" s="112">
        <v>600</v>
      </c>
      <c r="G796" s="109">
        <v>2400</v>
      </c>
    </row>
    <row r="797" ht="21" customHeight="1" spans="1:7">
      <c r="A797" s="26"/>
      <c r="B797" s="41"/>
      <c r="C797" s="27" t="s">
        <v>41</v>
      </c>
      <c r="D797" s="27" t="s">
        <v>12</v>
      </c>
      <c r="E797" s="111">
        <v>4</v>
      </c>
      <c r="F797" s="112">
        <v>50</v>
      </c>
      <c r="G797" s="109">
        <v>200</v>
      </c>
    </row>
    <row r="798" ht="21" customHeight="1" spans="1:7">
      <c r="A798" s="26"/>
      <c r="B798" s="41"/>
      <c r="C798" s="27" t="s">
        <v>88</v>
      </c>
      <c r="D798" s="27" t="s">
        <v>12</v>
      </c>
      <c r="E798" s="111">
        <v>2</v>
      </c>
      <c r="F798" s="112">
        <v>220</v>
      </c>
      <c r="G798" s="109">
        <v>1100</v>
      </c>
    </row>
    <row r="799" ht="21" customHeight="1" spans="1:7">
      <c r="A799" s="26"/>
      <c r="B799" s="41"/>
      <c r="C799" s="27" t="s">
        <v>161</v>
      </c>
      <c r="D799" s="27" t="s">
        <v>12</v>
      </c>
      <c r="E799" s="111">
        <v>1</v>
      </c>
      <c r="F799" s="112">
        <v>90</v>
      </c>
      <c r="G799" s="109">
        <v>90</v>
      </c>
    </row>
    <row r="800" ht="21" customHeight="1" spans="1:7">
      <c r="A800" s="26"/>
      <c r="B800" s="41"/>
      <c r="C800" s="27" t="s">
        <v>49</v>
      </c>
      <c r="D800" s="27" t="s">
        <v>12</v>
      </c>
      <c r="E800" s="111">
        <v>12</v>
      </c>
      <c r="F800" s="112">
        <v>20</v>
      </c>
      <c r="G800" s="109">
        <v>240</v>
      </c>
    </row>
    <row r="801" ht="21" customHeight="1" spans="1:7">
      <c r="A801" s="26"/>
      <c r="B801" s="41"/>
      <c r="C801" s="27" t="s">
        <v>132</v>
      </c>
      <c r="D801" s="27" t="s">
        <v>12</v>
      </c>
      <c r="E801" s="111">
        <v>4</v>
      </c>
      <c r="F801" s="112">
        <v>10</v>
      </c>
      <c r="G801" s="109">
        <v>80</v>
      </c>
    </row>
    <row r="802" ht="21" customHeight="1" spans="1:7">
      <c r="A802" s="26"/>
      <c r="B802" s="41"/>
      <c r="C802" s="27" t="s">
        <v>53</v>
      </c>
      <c r="D802" s="27" t="s">
        <v>12</v>
      </c>
      <c r="E802" s="111">
        <v>4</v>
      </c>
      <c r="F802" s="112">
        <v>20</v>
      </c>
      <c r="G802" s="109">
        <v>80</v>
      </c>
    </row>
    <row r="803" ht="21" customHeight="1" spans="1:7">
      <c r="A803" s="26"/>
      <c r="B803" s="41"/>
      <c r="C803" s="27" t="s">
        <v>435</v>
      </c>
      <c r="D803" s="27" t="s">
        <v>12</v>
      </c>
      <c r="E803" s="111">
        <v>10</v>
      </c>
      <c r="F803" s="112">
        <v>50</v>
      </c>
      <c r="G803" s="109">
        <v>500</v>
      </c>
    </row>
    <row r="804" ht="21" customHeight="1" spans="1:7">
      <c r="A804" s="26"/>
      <c r="B804" s="41"/>
      <c r="C804" s="27" t="s">
        <v>333</v>
      </c>
      <c r="D804" s="27" t="s">
        <v>71</v>
      </c>
      <c r="E804" s="111">
        <v>8</v>
      </c>
      <c r="F804" s="112">
        <v>160</v>
      </c>
      <c r="G804" s="109">
        <v>1280</v>
      </c>
    </row>
    <row r="805" ht="21" customHeight="1" spans="1:7">
      <c r="A805" s="26"/>
      <c r="B805" s="41"/>
      <c r="C805" s="27" t="s">
        <v>312</v>
      </c>
      <c r="D805" s="27" t="s">
        <v>12</v>
      </c>
      <c r="E805" s="111">
        <v>2</v>
      </c>
      <c r="F805" s="112">
        <v>100</v>
      </c>
      <c r="G805" s="109">
        <v>200</v>
      </c>
    </row>
    <row r="806" ht="21" customHeight="1" spans="1:7">
      <c r="A806" s="26"/>
      <c r="B806" s="41"/>
      <c r="C806" s="27" t="s">
        <v>85</v>
      </c>
      <c r="D806" s="27" t="s">
        <v>17</v>
      </c>
      <c r="E806" s="111">
        <v>1</v>
      </c>
      <c r="F806" s="112">
        <v>4000</v>
      </c>
      <c r="G806" s="109">
        <v>4500</v>
      </c>
    </row>
    <row r="807" ht="21" customHeight="1" spans="1:7">
      <c r="A807" s="26"/>
      <c r="B807" s="41"/>
      <c r="C807" s="32" t="s">
        <v>76</v>
      </c>
      <c r="D807" s="113" t="s">
        <v>77</v>
      </c>
      <c r="E807" s="32">
        <v>36</v>
      </c>
      <c r="F807" s="112">
        <v>65</v>
      </c>
      <c r="G807" s="109">
        <f t="shared" ref="G807:G816" si="28">E807*F807</f>
        <v>2340</v>
      </c>
    </row>
    <row r="808" ht="21" customHeight="1" spans="1:7">
      <c r="A808" s="26"/>
      <c r="B808" s="41"/>
      <c r="C808" s="32"/>
      <c r="D808" s="113" t="s">
        <v>77</v>
      </c>
      <c r="E808" s="32">
        <v>7.5</v>
      </c>
      <c r="F808" s="112">
        <v>65</v>
      </c>
      <c r="G808" s="109">
        <f t="shared" si="28"/>
        <v>487.5</v>
      </c>
    </row>
    <row r="809" ht="21" customHeight="1" spans="1:7">
      <c r="A809" s="26"/>
      <c r="B809" s="41"/>
      <c r="C809" s="32"/>
      <c r="D809" s="113" t="s">
        <v>77</v>
      </c>
      <c r="E809" s="32">
        <v>164</v>
      </c>
      <c r="F809" s="112">
        <v>65</v>
      </c>
      <c r="G809" s="109">
        <f t="shared" si="28"/>
        <v>10660</v>
      </c>
    </row>
    <row r="810" ht="21" customHeight="1" spans="1:7">
      <c r="A810" s="26"/>
      <c r="B810" s="41"/>
      <c r="C810" s="32"/>
      <c r="D810" s="113" t="s">
        <v>77</v>
      </c>
      <c r="E810" s="32">
        <v>2.99</v>
      </c>
      <c r="F810" s="112">
        <v>65</v>
      </c>
      <c r="G810" s="109">
        <f t="shared" si="28"/>
        <v>194.35</v>
      </c>
    </row>
    <row r="811" ht="21" customHeight="1" spans="1:7">
      <c r="A811" s="26"/>
      <c r="B811" s="41"/>
      <c r="C811" s="32"/>
      <c r="D811" s="113" t="s">
        <v>77</v>
      </c>
      <c r="E811" s="32">
        <v>14.6</v>
      </c>
      <c r="F811" s="112">
        <v>65</v>
      </c>
      <c r="G811" s="109">
        <f t="shared" si="28"/>
        <v>949</v>
      </c>
    </row>
    <row r="812" ht="21" customHeight="1" spans="1:7">
      <c r="A812" s="26"/>
      <c r="B812" s="41"/>
      <c r="C812" s="32"/>
      <c r="D812" s="113" t="s">
        <v>77</v>
      </c>
      <c r="E812" s="32">
        <v>6.44</v>
      </c>
      <c r="F812" s="112">
        <v>65</v>
      </c>
      <c r="G812" s="109">
        <f t="shared" si="28"/>
        <v>418.6</v>
      </c>
    </row>
    <row r="813" ht="21" customHeight="1" spans="1:7">
      <c r="A813" s="26"/>
      <c r="B813" s="41"/>
      <c r="C813" s="34" t="s">
        <v>139</v>
      </c>
      <c r="D813" s="113" t="s">
        <v>14</v>
      </c>
      <c r="E813" s="32">
        <v>2.16</v>
      </c>
      <c r="F813" s="112">
        <v>320</v>
      </c>
      <c r="G813" s="109">
        <f t="shared" si="28"/>
        <v>691.2</v>
      </c>
    </row>
    <row r="814" ht="21" customHeight="1" spans="1:7">
      <c r="A814" s="26"/>
      <c r="B814" s="41"/>
      <c r="C814" s="49"/>
      <c r="D814" s="113" t="s">
        <v>14</v>
      </c>
      <c r="E814" s="32">
        <v>3.7</v>
      </c>
      <c r="F814" s="112">
        <v>320</v>
      </c>
      <c r="G814" s="109">
        <f t="shared" si="28"/>
        <v>1184</v>
      </c>
    </row>
    <row r="815" ht="21" customHeight="1" spans="1:7">
      <c r="A815" s="26"/>
      <c r="B815" s="41"/>
      <c r="C815" s="49"/>
      <c r="D815" s="113" t="s">
        <v>14</v>
      </c>
      <c r="E815" s="32">
        <v>45.53</v>
      </c>
      <c r="F815" s="112">
        <v>320</v>
      </c>
      <c r="G815" s="109">
        <f t="shared" si="28"/>
        <v>14569.6</v>
      </c>
    </row>
    <row r="816" ht="21" customHeight="1" spans="1:7">
      <c r="A816" s="26"/>
      <c r="B816" s="41"/>
      <c r="C816" s="35"/>
      <c r="D816" s="113" t="s">
        <v>14</v>
      </c>
      <c r="E816" s="32">
        <v>63.18</v>
      </c>
      <c r="F816" s="112">
        <v>320</v>
      </c>
      <c r="G816" s="109">
        <f t="shared" si="28"/>
        <v>20217.6</v>
      </c>
    </row>
    <row r="817" ht="21" customHeight="1" spans="1:7">
      <c r="A817" s="26"/>
      <c r="B817" s="41"/>
      <c r="C817" s="32" t="s">
        <v>78</v>
      </c>
      <c r="D817" s="113" t="s">
        <v>14</v>
      </c>
      <c r="E817" s="32">
        <v>1.48</v>
      </c>
      <c r="F817" s="112">
        <v>180</v>
      </c>
      <c r="G817" s="109">
        <f t="shared" ref="G817:G846" si="29">E817*F817</f>
        <v>266.4</v>
      </c>
    </row>
    <row r="818" ht="21" customHeight="1" spans="1:7">
      <c r="A818" s="26"/>
      <c r="B818" s="41"/>
      <c r="C818" s="32"/>
      <c r="D818" s="113" t="s">
        <v>14</v>
      </c>
      <c r="E818" s="32">
        <v>4.61</v>
      </c>
      <c r="F818" s="112">
        <v>180</v>
      </c>
      <c r="G818" s="109">
        <f t="shared" si="29"/>
        <v>829.8</v>
      </c>
    </row>
    <row r="819" ht="21" customHeight="1" spans="1:7">
      <c r="A819" s="26"/>
      <c r="B819" s="41"/>
      <c r="C819" s="32" t="s">
        <v>95</v>
      </c>
      <c r="D819" s="113" t="s">
        <v>14</v>
      </c>
      <c r="E819" s="32">
        <v>6.27</v>
      </c>
      <c r="F819" s="112">
        <v>80</v>
      </c>
      <c r="G819" s="109">
        <f t="shared" si="29"/>
        <v>501.6</v>
      </c>
    </row>
    <row r="820" ht="21" customHeight="1" spans="1:7">
      <c r="A820" s="26"/>
      <c r="B820" s="41"/>
      <c r="C820" s="32" t="s">
        <v>141</v>
      </c>
      <c r="D820" s="113" t="s">
        <v>77</v>
      </c>
      <c r="E820" s="32">
        <v>6.55</v>
      </c>
      <c r="F820" s="112">
        <v>100</v>
      </c>
      <c r="G820" s="109">
        <f t="shared" si="29"/>
        <v>655</v>
      </c>
    </row>
    <row r="821" ht="21" customHeight="1" spans="1:7">
      <c r="A821" s="26"/>
      <c r="B821" s="41"/>
      <c r="C821" s="32"/>
      <c r="D821" s="113" t="s">
        <v>77</v>
      </c>
      <c r="E821" s="32">
        <v>5.4</v>
      </c>
      <c r="F821" s="112">
        <v>100</v>
      </c>
      <c r="G821" s="109">
        <f t="shared" si="29"/>
        <v>540</v>
      </c>
    </row>
    <row r="822" ht="21" customHeight="1" spans="1:7">
      <c r="A822" s="26"/>
      <c r="B822" s="41"/>
      <c r="C822" s="32"/>
      <c r="D822" s="113" t="s">
        <v>77</v>
      </c>
      <c r="E822" s="32">
        <v>1.8</v>
      </c>
      <c r="F822" s="112">
        <v>100</v>
      </c>
      <c r="G822" s="109">
        <f t="shared" si="29"/>
        <v>180</v>
      </c>
    </row>
    <row r="823" ht="21" customHeight="1" spans="1:7">
      <c r="A823" s="26"/>
      <c r="B823" s="41"/>
      <c r="C823" s="32"/>
      <c r="D823" s="113" t="s">
        <v>77</v>
      </c>
      <c r="E823" s="32">
        <v>3</v>
      </c>
      <c r="F823" s="112">
        <v>100</v>
      </c>
      <c r="G823" s="109">
        <f t="shared" si="29"/>
        <v>300</v>
      </c>
    </row>
    <row r="824" ht="21" customHeight="1" spans="1:7">
      <c r="A824" s="26"/>
      <c r="B824" s="41"/>
      <c r="C824" s="32" t="s">
        <v>322</v>
      </c>
      <c r="D824" s="113" t="s">
        <v>77</v>
      </c>
      <c r="E824" s="32">
        <v>21.59</v>
      </c>
      <c r="F824" s="112">
        <v>120</v>
      </c>
      <c r="G824" s="109">
        <f t="shared" si="29"/>
        <v>2590.8</v>
      </c>
    </row>
    <row r="825" ht="21" customHeight="1" spans="1:7">
      <c r="A825" s="26"/>
      <c r="B825" s="41"/>
      <c r="C825" s="32" t="s">
        <v>320</v>
      </c>
      <c r="D825" s="113" t="s">
        <v>14</v>
      </c>
      <c r="E825" s="32">
        <v>1.73</v>
      </c>
      <c r="F825" s="112">
        <v>340</v>
      </c>
      <c r="G825" s="109">
        <f t="shared" si="29"/>
        <v>588.2</v>
      </c>
    </row>
    <row r="826" ht="21" customHeight="1" spans="1:7">
      <c r="A826" s="26"/>
      <c r="B826" s="41"/>
      <c r="C826" s="32" t="s">
        <v>142</v>
      </c>
      <c r="D826" s="113" t="s">
        <v>14</v>
      </c>
      <c r="E826" s="32">
        <v>0.85</v>
      </c>
      <c r="F826" s="112">
        <v>340</v>
      </c>
      <c r="G826" s="109">
        <f t="shared" si="29"/>
        <v>289</v>
      </c>
    </row>
    <row r="827" ht="21" customHeight="1" spans="1:7">
      <c r="A827" s="26"/>
      <c r="B827" s="41"/>
      <c r="C827" s="32"/>
      <c r="D827" s="113" t="s">
        <v>14</v>
      </c>
      <c r="E827" s="32">
        <v>2.93</v>
      </c>
      <c r="F827" s="112">
        <v>340</v>
      </c>
      <c r="G827" s="109">
        <f t="shared" si="29"/>
        <v>996.2</v>
      </c>
    </row>
    <row r="828" ht="21" customHeight="1" spans="1:7">
      <c r="A828" s="26"/>
      <c r="B828" s="41"/>
      <c r="C828" s="32"/>
      <c r="D828" s="113" t="s">
        <v>14</v>
      </c>
      <c r="E828" s="32">
        <v>1.3</v>
      </c>
      <c r="F828" s="112">
        <v>340</v>
      </c>
      <c r="G828" s="109">
        <f t="shared" si="29"/>
        <v>442</v>
      </c>
    </row>
    <row r="829" ht="21" customHeight="1" spans="1:7">
      <c r="A829" s="26"/>
      <c r="B829" s="41"/>
      <c r="C829" s="32"/>
      <c r="D829" s="113" t="s">
        <v>14</v>
      </c>
      <c r="E829" s="32">
        <v>0.61</v>
      </c>
      <c r="F829" s="112">
        <v>340</v>
      </c>
      <c r="G829" s="109">
        <f t="shared" si="29"/>
        <v>207.4</v>
      </c>
    </row>
    <row r="830" ht="21" customHeight="1" spans="1:7">
      <c r="A830" s="26"/>
      <c r="B830" s="41"/>
      <c r="C830" s="32"/>
      <c r="D830" s="113" t="s">
        <v>14</v>
      </c>
      <c r="E830" s="32">
        <v>3.18</v>
      </c>
      <c r="F830" s="112">
        <v>340</v>
      </c>
      <c r="G830" s="109">
        <f t="shared" si="29"/>
        <v>1081.2</v>
      </c>
    </row>
    <row r="831" ht="21" customHeight="1" spans="1:7">
      <c r="A831" s="26"/>
      <c r="B831" s="41"/>
      <c r="C831" s="32" t="s">
        <v>143</v>
      </c>
      <c r="D831" s="113" t="s">
        <v>14</v>
      </c>
      <c r="E831" s="32">
        <v>0.79</v>
      </c>
      <c r="F831" s="112">
        <v>180</v>
      </c>
      <c r="G831" s="109">
        <f t="shared" si="29"/>
        <v>142.2</v>
      </c>
    </row>
    <row r="832" ht="21" customHeight="1" spans="1:7">
      <c r="A832" s="26"/>
      <c r="B832" s="41"/>
      <c r="C832" s="32"/>
      <c r="D832" s="113" t="s">
        <v>14</v>
      </c>
      <c r="E832" s="32">
        <v>2.74</v>
      </c>
      <c r="F832" s="112">
        <v>180</v>
      </c>
      <c r="G832" s="109">
        <f t="shared" si="29"/>
        <v>493.2</v>
      </c>
    </row>
    <row r="833" ht="21" customHeight="1" spans="1:7">
      <c r="A833" s="26"/>
      <c r="B833" s="41"/>
      <c r="C833" s="32"/>
      <c r="D833" s="113" t="s">
        <v>14</v>
      </c>
      <c r="E833" s="32">
        <v>0.45</v>
      </c>
      <c r="F833" s="112">
        <v>180</v>
      </c>
      <c r="G833" s="109">
        <f t="shared" si="29"/>
        <v>81</v>
      </c>
    </row>
    <row r="834" ht="21" customHeight="1" spans="1:7">
      <c r="A834" s="26"/>
      <c r="B834" s="41"/>
      <c r="C834" s="32" t="s">
        <v>355</v>
      </c>
      <c r="D834" s="113" t="s">
        <v>14</v>
      </c>
      <c r="E834" s="32">
        <v>0.36</v>
      </c>
      <c r="F834" s="112">
        <v>180</v>
      </c>
      <c r="G834" s="109">
        <f t="shared" si="29"/>
        <v>64.8</v>
      </c>
    </row>
    <row r="835" ht="21" customHeight="1" spans="1:7">
      <c r="A835" s="26"/>
      <c r="B835" s="41"/>
      <c r="C835" s="32"/>
      <c r="D835" s="113" t="s">
        <v>14</v>
      </c>
      <c r="E835" s="32">
        <v>0.88</v>
      </c>
      <c r="F835" s="112">
        <v>180</v>
      </c>
      <c r="G835" s="109">
        <f t="shared" si="29"/>
        <v>158.4</v>
      </c>
    </row>
    <row r="836" ht="21" customHeight="1" spans="1:7">
      <c r="A836" s="26"/>
      <c r="B836" s="41"/>
      <c r="C836" s="32" t="s">
        <v>154</v>
      </c>
      <c r="D836" s="113" t="s">
        <v>14</v>
      </c>
      <c r="E836" s="32">
        <v>0.29</v>
      </c>
      <c r="F836" s="112">
        <v>120</v>
      </c>
      <c r="G836" s="109">
        <f t="shared" si="29"/>
        <v>34.8</v>
      </c>
    </row>
    <row r="837" ht="21" customHeight="1" spans="1:7">
      <c r="A837" s="26"/>
      <c r="B837" s="41"/>
      <c r="C837" s="32" t="s">
        <v>436</v>
      </c>
      <c r="D837" s="113" t="s">
        <v>14</v>
      </c>
      <c r="E837" s="32">
        <v>168.56</v>
      </c>
      <c r="F837" s="112">
        <v>45</v>
      </c>
      <c r="G837" s="109">
        <f t="shared" si="29"/>
        <v>7585.2</v>
      </c>
    </row>
    <row r="838" ht="21" customHeight="1" spans="1:7">
      <c r="A838" s="26"/>
      <c r="B838" s="41"/>
      <c r="C838" s="32" t="s">
        <v>437</v>
      </c>
      <c r="D838" s="113" t="s">
        <v>14</v>
      </c>
      <c r="E838" s="114">
        <v>12.6</v>
      </c>
      <c r="F838" s="112">
        <v>340</v>
      </c>
      <c r="G838" s="109">
        <f t="shared" si="29"/>
        <v>4284</v>
      </c>
    </row>
    <row r="839" ht="21" customHeight="1" spans="1:7">
      <c r="A839" s="26"/>
      <c r="B839" s="41"/>
      <c r="C839" s="32" t="s">
        <v>438</v>
      </c>
      <c r="D839" s="113" t="s">
        <v>14</v>
      </c>
      <c r="E839" s="114">
        <v>10.8</v>
      </c>
      <c r="F839" s="112">
        <v>340</v>
      </c>
      <c r="G839" s="109">
        <f t="shared" si="29"/>
        <v>3672</v>
      </c>
    </row>
    <row r="840" ht="28" customHeight="1" spans="1:7">
      <c r="A840" s="26"/>
      <c r="B840" s="41"/>
      <c r="C840" s="46" t="s">
        <v>439</v>
      </c>
      <c r="D840" s="113" t="s">
        <v>404</v>
      </c>
      <c r="E840" s="114">
        <v>4</v>
      </c>
      <c r="F840" s="112">
        <v>160</v>
      </c>
      <c r="G840" s="109">
        <f t="shared" si="29"/>
        <v>640</v>
      </c>
    </row>
    <row r="841" ht="29" customHeight="1" spans="1:7">
      <c r="A841" s="26"/>
      <c r="B841" s="41"/>
      <c r="C841" s="46" t="s">
        <v>440</v>
      </c>
      <c r="D841" s="113" t="s">
        <v>404</v>
      </c>
      <c r="E841" s="114">
        <v>6</v>
      </c>
      <c r="F841" s="112">
        <v>90</v>
      </c>
      <c r="G841" s="109">
        <f t="shared" si="29"/>
        <v>540</v>
      </c>
    </row>
    <row r="842" ht="21" customHeight="1" spans="1:7">
      <c r="A842" s="26"/>
      <c r="B842" s="41"/>
      <c r="C842" s="32" t="s">
        <v>97</v>
      </c>
      <c r="D842" s="113" t="s">
        <v>98</v>
      </c>
      <c r="E842" s="114">
        <v>1</v>
      </c>
      <c r="F842" s="112">
        <v>400</v>
      </c>
      <c r="G842" s="109">
        <f t="shared" si="29"/>
        <v>400</v>
      </c>
    </row>
    <row r="843" ht="21" customHeight="1" spans="1:7">
      <c r="A843" s="26"/>
      <c r="B843" s="41"/>
      <c r="C843" s="32" t="s">
        <v>162</v>
      </c>
      <c r="D843" s="113" t="s">
        <v>38</v>
      </c>
      <c r="E843" s="114">
        <v>2</v>
      </c>
      <c r="F843" s="112">
        <v>2000</v>
      </c>
      <c r="G843" s="109">
        <f t="shared" si="29"/>
        <v>4000</v>
      </c>
    </row>
    <row r="844" ht="21" customHeight="1" spans="1:7">
      <c r="A844" s="26"/>
      <c r="B844" s="41"/>
      <c r="C844" s="32" t="s">
        <v>106</v>
      </c>
      <c r="D844" s="113" t="s">
        <v>38</v>
      </c>
      <c r="E844" s="114">
        <v>1</v>
      </c>
      <c r="F844" s="112">
        <v>4000</v>
      </c>
      <c r="G844" s="109">
        <f t="shared" si="29"/>
        <v>4000</v>
      </c>
    </row>
    <row r="845" ht="21" customHeight="1" spans="1:7">
      <c r="A845" s="26"/>
      <c r="B845" s="41"/>
      <c r="C845" s="32" t="s">
        <v>79</v>
      </c>
      <c r="D845" s="113" t="s">
        <v>77</v>
      </c>
      <c r="E845" s="32">
        <v>88.65</v>
      </c>
      <c r="F845" s="112">
        <v>560</v>
      </c>
      <c r="G845" s="109">
        <f t="shared" si="29"/>
        <v>49644</v>
      </c>
    </row>
    <row r="846" ht="21" customHeight="1" spans="1:7">
      <c r="A846" s="26"/>
      <c r="B846" s="48"/>
      <c r="C846" s="32" t="s">
        <v>365</v>
      </c>
      <c r="D846" s="113" t="s">
        <v>77</v>
      </c>
      <c r="E846" s="32">
        <v>52.68</v>
      </c>
      <c r="F846" s="112">
        <v>320</v>
      </c>
      <c r="G846" s="109">
        <f t="shared" si="29"/>
        <v>16857.6</v>
      </c>
    </row>
    <row r="847" ht="21" customHeight="1" spans="1:7">
      <c r="A847" s="116"/>
      <c r="B847" s="26" t="s">
        <v>23</v>
      </c>
      <c r="C847" s="36"/>
      <c r="D847" s="36"/>
      <c r="E847" s="117"/>
      <c r="F847" s="118"/>
      <c r="G847" s="119">
        <f>SUM(G785:G846)</f>
        <v>168706.65</v>
      </c>
    </row>
    <row r="848" ht="21" customHeight="1" spans="1:7">
      <c r="A848" s="26">
        <v>30</v>
      </c>
      <c r="B848" s="40" t="s">
        <v>441</v>
      </c>
      <c r="C848" s="27" t="s">
        <v>326</v>
      </c>
      <c r="D848" s="27" t="s">
        <v>12</v>
      </c>
      <c r="E848" s="111">
        <v>1</v>
      </c>
      <c r="F848" s="112">
        <v>600</v>
      </c>
      <c r="G848" s="109">
        <v>600</v>
      </c>
    </row>
    <row r="849" ht="21" customHeight="1" spans="1:7">
      <c r="A849" s="26"/>
      <c r="B849" s="41"/>
      <c r="C849" s="27" t="s">
        <v>16</v>
      </c>
      <c r="D849" s="27" t="s">
        <v>17</v>
      </c>
      <c r="E849" s="111">
        <v>1</v>
      </c>
      <c r="F849" s="112">
        <v>3000</v>
      </c>
      <c r="G849" s="109">
        <v>3000</v>
      </c>
    </row>
    <row r="850" ht="21" customHeight="1" spans="1:7">
      <c r="A850" s="26"/>
      <c r="B850" s="41"/>
      <c r="C850" s="32" t="s">
        <v>76</v>
      </c>
      <c r="D850" s="113" t="s">
        <v>77</v>
      </c>
      <c r="E850" s="32">
        <v>25.2</v>
      </c>
      <c r="F850" s="112">
        <v>65</v>
      </c>
      <c r="G850" s="109">
        <f t="shared" ref="G850:G914" si="30">E850*F850</f>
        <v>1638</v>
      </c>
    </row>
    <row r="851" ht="21" customHeight="1" spans="1:7">
      <c r="A851" s="26"/>
      <c r="B851" s="48"/>
      <c r="C851" s="32" t="s">
        <v>100</v>
      </c>
      <c r="D851" s="113" t="s">
        <v>77</v>
      </c>
      <c r="E851" s="32">
        <v>34.73</v>
      </c>
      <c r="F851" s="112">
        <v>560</v>
      </c>
      <c r="G851" s="109">
        <f t="shared" si="30"/>
        <v>19448.8</v>
      </c>
    </row>
    <row r="852" ht="21" customHeight="1" spans="1:7">
      <c r="A852" s="116"/>
      <c r="B852" s="26" t="s">
        <v>23</v>
      </c>
      <c r="C852" s="36"/>
      <c r="D852" s="36"/>
      <c r="E852" s="117"/>
      <c r="F852" s="118"/>
      <c r="G852" s="119">
        <f>SUM(G848:G851)</f>
        <v>24686.8</v>
      </c>
    </row>
    <row r="853" ht="21" customHeight="1" spans="1:7">
      <c r="A853" s="26">
        <v>31</v>
      </c>
      <c r="B853" s="26" t="s">
        <v>442</v>
      </c>
      <c r="C853" s="27" t="s">
        <v>333</v>
      </c>
      <c r="D853" s="27" t="s">
        <v>71</v>
      </c>
      <c r="E853" s="111">
        <v>2</v>
      </c>
      <c r="F853" s="112">
        <v>160</v>
      </c>
      <c r="G853" s="109">
        <f t="shared" si="30"/>
        <v>320</v>
      </c>
    </row>
    <row r="854" ht="21" customHeight="1" spans="1:7">
      <c r="A854" s="26"/>
      <c r="B854" s="26"/>
      <c r="C854" s="27" t="s">
        <v>312</v>
      </c>
      <c r="D854" s="27" t="s">
        <v>12</v>
      </c>
      <c r="E854" s="111">
        <v>11</v>
      </c>
      <c r="F854" s="112">
        <v>100</v>
      </c>
      <c r="G854" s="109">
        <f t="shared" si="30"/>
        <v>1100</v>
      </c>
    </row>
    <row r="855" ht="21" customHeight="1" spans="1:7">
      <c r="A855" s="26"/>
      <c r="B855" s="26"/>
      <c r="C855" s="27" t="s">
        <v>443</v>
      </c>
      <c r="D855" s="27" t="s">
        <v>12</v>
      </c>
      <c r="E855" s="111">
        <v>15</v>
      </c>
      <c r="F855" s="112">
        <v>5</v>
      </c>
      <c r="G855" s="109">
        <f t="shared" si="30"/>
        <v>75</v>
      </c>
    </row>
    <row r="856" ht="21" customHeight="1" spans="1:7">
      <c r="A856" s="26"/>
      <c r="B856" s="26"/>
      <c r="C856" s="27" t="s">
        <v>435</v>
      </c>
      <c r="D856" s="27" t="s">
        <v>12</v>
      </c>
      <c r="E856" s="111">
        <v>10</v>
      </c>
      <c r="F856" s="112">
        <v>50</v>
      </c>
      <c r="G856" s="109">
        <f t="shared" si="30"/>
        <v>500</v>
      </c>
    </row>
    <row r="857" ht="21" customHeight="1" spans="1:7">
      <c r="A857" s="26"/>
      <c r="B857" s="26"/>
      <c r="C857" s="27" t="s">
        <v>18</v>
      </c>
      <c r="D857" s="27" t="s">
        <v>12</v>
      </c>
      <c r="E857" s="111">
        <v>10</v>
      </c>
      <c r="F857" s="112">
        <v>120</v>
      </c>
      <c r="G857" s="109">
        <f t="shared" si="30"/>
        <v>1200</v>
      </c>
    </row>
    <row r="858" ht="21" customHeight="1" spans="1:7">
      <c r="A858" s="26"/>
      <c r="B858" s="26"/>
      <c r="C858" s="27" t="s">
        <v>53</v>
      </c>
      <c r="D858" s="27" t="s">
        <v>12</v>
      </c>
      <c r="E858" s="111">
        <v>15</v>
      </c>
      <c r="F858" s="112">
        <v>20</v>
      </c>
      <c r="G858" s="109">
        <f t="shared" si="30"/>
        <v>300</v>
      </c>
    </row>
    <row r="859" ht="21" customHeight="1" spans="1:7">
      <c r="A859" s="26"/>
      <c r="B859" s="26"/>
      <c r="C859" s="27" t="s">
        <v>94</v>
      </c>
      <c r="D859" s="27" t="s">
        <v>12</v>
      </c>
      <c r="E859" s="111">
        <v>2</v>
      </c>
      <c r="F859" s="112">
        <v>120</v>
      </c>
      <c r="G859" s="109">
        <f t="shared" si="30"/>
        <v>240</v>
      </c>
    </row>
    <row r="860" ht="21" customHeight="1" spans="1:7">
      <c r="A860" s="26"/>
      <c r="B860" s="26"/>
      <c r="C860" s="27" t="s">
        <v>345</v>
      </c>
      <c r="D860" s="27" t="s">
        <v>12</v>
      </c>
      <c r="E860" s="111">
        <v>1</v>
      </c>
      <c r="F860" s="112">
        <v>20</v>
      </c>
      <c r="G860" s="109">
        <f t="shared" si="30"/>
        <v>20</v>
      </c>
    </row>
    <row r="861" ht="21" customHeight="1" spans="1:7">
      <c r="A861" s="26"/>
      <c r="B861" s="26"/>
      <c r="C861" s="27" t="s">
        <v>45</v>
      </c>
      <c r="D861" s="27" t="s">
        <v>12</v>
      </c>
      <c r="E861" s="111">
        <v>2</v>
      </c>
      <c r="F861" s="112">
        <v>90</v>
      </c>
      <c r="G861" s="109">
        <f t="shared" si="30"/>
        <v>180</v>
      </c>
    </row>
    <row r="862" ht="21" customHeight="1" spans="1:7">
      <c r="A862" s="26"/>
      <c r="B862" s="26"/>
      <c r="C862" s="27" t="s">
        <v>310</v>
      </c>
      <c r="D862" s="27" t="s">
        <v>12</v>
      </c>
      <c r="E862" s="111">
        <v>2</v>
      </c>
      <c r="F862" s="112">
        <v>20</v>
      </c>
      <c r="G862" s="109">
        <f t="shared" si="30"/>
        <v>40</v>
      </c>
    </row>
    <row r="863" ht="21" customHeight="1" spans="1:7">
      <c r="A863" s="26"/>
      <c r="B863" s="26"/>
      <c r="C863" s="27" t="s">
        <v>49</v>
      </c>
      <c r="D863" s="27" t="s">
        <v>12</v>
      </c>
      <c r="E863" s="111">
        <v>1</v>
      </c>
      <c r="F863" s="112">
        <v>20</v>
      </c>
      <c r="G863" s="109">
        <f t="shared" si="30"/>
        <v>20</v>
      </c>
    </row>
    <row r="864" ht="21" customHeight="1" spans="1:7">
      <c r="A864" s="26"/>
      <c r="B864" s="26"/>
      <c r="C864" s="27" t="s">
        <v>335</v>
      </c>
      <c r="D864" s="27" t="s">
        <v>12</v>
      </c>
      <c r="E864" s="111">
        <v>1</v>
      </c>
      <c r="F864" s="112">
        <v>50</v>
      </c>
      <c r="G864" s="109">
        <f t="shared" si="30"/>
        <v>50</v>
      </c>
    </row>
    <row r="865" ht="21" customHeight="1" spans="1:7">
      <c r="A865" s="26"/>
      <c r="B865" s="26"/>
      <c r="C865" s="27" t="s">
        <v>444</v>
      </c>
      <c r="D865" s="27" t="s">
        <v>12</v>
      </c>
      <c r="E865" s="111">
        <v>1</v>
      </c>
      <c r="F865" s="112">
        <v>300</v>
      </c>
      <c r="G865" s="109">
        <f t="shared" si="30"/>
        <v>300</v>
      </c>
    </row>
    <row r="866" ht="21" customHeight="1" spans="1:7">
      <c r="A866" s="26"/>
      <c r="B866" s="26"/>
      <c r="C866" s="27" t="s">
        <v>445</v>
      </c>
      <c r="D866" s="27" t="s">
        <v>12</v>
      </c>
      <c r="E866" s="111">
        <v>10</v>
      </c>
      <c r="F866" s="112">
        <v>20</v>
      </c>
      <c r="G866" s="109">
        <f t="shared" si="30"/>
        <v>200</v>
      </c>
    </row>
    <row r="867" ht="21" customHeight="1" spans="1:7">
      <c r="A867" s="26"/>
      <c r="B867" s="26"/>
      <c r="C867" s="27" t="s">
        <v>338</v>
      </c>
      <c r="D867" s="27" t="s">
        <v>12</v>
      </c>
      <c r="E867" s="111">
        <v>1</v>
      </c>
      <c r="F867" s="112">
        <v>90</v>
      </c>
      <c r="G867" s="109">
        <f t="shared" si="30"/>
        <v>90</v>
      </c>
    </row>
    <row r="868" ht="21" customHeight="1" spans="1:7">
      <c r="A868" s="26"/>
      <c r="B868" s="26"/>
      <c r="C868" s="27" t="s">
        <v>50</v>
      </c>
      <c r="D868" s="27" t="s">
        <v>12</v>
      </c>
      <c r="E868" s="111">
        <v>3</v>
      </c>
      <c r="F868" s="112">
        <v>220</v>
      </c>
      <c r="G868" s="109">
        <f t="shared" si="30"/>
        <v>660</v>
      </c>
    </row>
    <row r="869" ht="21" customHeight="1" spans="1:7">
      <c r="A869" s="26"/>
      <c r="B869" s="26"/>
      <c r="C869" s="27" t="s">
        <v>319</v>
      </c>
      <c r="D869" s="27" t="s">
        <v>12</v>
      </c>
      <c r="E869" s="111">
        <v>2</v>
      </c>
      <c r="F869" s="112">
        <v>600</v>
      </c>
      <c r="G869" s="109">
        <f t="shared" si="30"/>
        <v>1200</v>
      </c>
    </row>
    <row r="870" ht="21" customHeight="1" spans="1:7">
      <c r="A870" s="26"/>
      <c r="B870" s="26"/>
      <c r="C870" s="27" t="s">
        <v>334</v>
      </c>
      <c r="D870" s="27" t="s">
        <v>12</v>
      </c>
      <c r="E870" s="111">
        <v>2</v>
      </c>
      <c r="F870" s="112">
        <v>220</v>
      </c>
      <c r="G870" s="109">
        <f t="shared" si="30"/>
        <v>440</v>
      </c>
    </row>
    <row r="871" ht="21" customHeight="1" spans="1:7">
      <c r="A871" s="26"/>
      <c r="B871" s="26"/>
      <c r="C871" s="27" t="s">
        <v>334</v>
      </c>
      <c r="D871" s="27" t="s">
        <v>12</v>
      </c>
      <c r="E871" s="111">
        <v>9</v>
      </c>
      <c r="F871" s="112">
        <v>90</v>
      </c>
      <c r="G871" s="109">
        <f t="shared" si="30"/>
        <v>810</v>
      </c>
    </row>
    <row r="872" ht="21" customHeight="1" spans="1:7">
      <c r="A872" s="26"/>
      <c r="B872" s="26"/>
      <c r="C872" s="27" t="s">
        <v>394</v>
      </c>
      <c r="D872" s="27" t="s">
        <v>12</v>
      </c>
      <c r="E872" s="111">
        <v>6</v>
      </c>
      <c r="F872" s="112">
        <v>20</v>
      </c>
      <c r="G872" s="109">
        <f t="shared" si="30"/>
        <v>120</v>
      </c>
    </row>
    <row r="873" ht="21" customHeight="1" spans="1:7">
      <c r="A873" s="26"/>
      <c r="B873" s="26"/>
      <c r="C873" s="27" t="s">
        <v>51</v>
      </c>
      <c r="D873" s="27" t="s">
        <v>12</v>
      </c>
      <c r="E873" s="111">
        <v>3</v>
      </c>
      <c r="F873" s="112">
        <v>10</v>
      </c>
      <c r="G873" s="109">
        <f t="shared" si="30"/>
        <v>30</v>
      </c>
    </row>
    <row r="874" ht="21" customHeight="1" spans="1:7">
      <c r="A874" s="26"/>
      <c r="B874" s="26"/>
      <c r="C874" s="27" t="s">
        <v>446</v>
      </c>
      <c r="D874" s="27" t="s">
        <v>12</v>
      </c>
      <c r="E874" s="111">
        <v>11</v>
      </c>
      <c r="F874" s="112">
        <v>8</v>
      </c>
      <c r="G874" s="109">
        <f t="shared" si="30"/>
        <v>88</v>
      </c>
    </row>
    <row r="875" ht="21" customHeight="1" spans="1:7">
      <c r="A875" s="116"/>
      <c r="B875" s="26"/>
      <c r="C875" s="27" t="s">
        <v>326</v>
      </c>
      <c r="D875" s="27" t="s">
        <v>12</v>
      </c>
      <c r="E875" s="111">
        <v>7</v>
      </c>
      <c r="F875" s="112">
        <v>600</v>
      </c>
      <c r="G875" s="109">
        <f t="shared" si="30"/>
        <v>4200</v>
      </c>
    </row>
    <row r="876" ht="21" customHeight="1" spans="1:7">
      <c r="A876" s="116"/>
      <c r="B876" s="26"/>
      <c r="C876" s="27" t="s">
        <v>30</v>
      </c>
      <c r="D876" s="27" t="s">
        <v>12</v>
      </c>
      <c r="E876" s="111">
        <v>4</v>
      </c>
      <c r="F876" s="112">
        <v>100</v>
      </c>
      <c r="G876" s="109">
        <f t="shared" si="30"/>
        <v>400</v>
      </c>
    </row>
    <row r="877" ht="21" customHeight="1" spans="1:7">
      <c r="A877" s="116"/>
      <c r="B877" s="26"/>
      <c r="C877" s="27" t="s">
        <v>312</v>
      </c>
      <c r="D877" s="27" t="s">
        <v>12</v>
      </c>
      <c r="E877" s="111">
        <v>2</v>
      </c>
      <c r="F877" s="112">
        <v>100</v>
      </c>
      <c r="G877" s="109">
        <f t="shared" si="30"/>
        <v>200</v>
      </c>
    </row>
    <row r="878" ht="21" customHeight="1" spans="1:7">
      <c r="A878" s="116"/>
      <c r="B878" s="26"/>
      <c r="C878" s="27" t="s">
        <v>41</v>
      </c>
      <c r="D878" s="27" t="s">
        <v>12</v>
      </c>
      <c r="E878" s="111">
        <v>3</v>
      </c>
      <c r="F878" s="112">
        <v>50</v>
      </c>
      <c r="G878" s="109">
        <f t="shared" si="30"/>
        <v>150</v>
      </c>
    </row>
    <row r="879" ht="21" customHeight="1" spans="1:7">
      <c r="A879" s="116"/>
      <c r="B879" s="26"/>
      <c r="C879" s="27" t="s">
        <v>94</v>
      </c>
      <c r="D879" s="27" t="s">
        <v>12</v>
      </c>
      <c r="E879" s="111">
        <v>4</v>
      </c>
      <c r="F879" s="112">
        <v>120</v>
      </c>
      <c r="G879" s="109">
        <f t="shared" si="30"/>
        <v>480</v>
      </c>
    </row>
    <row r="880" ht="21" customHeight="1" spans="1:7">
      <c r="A880" s="116"/>
      <c r="B880" s="26"/>
      <c r="C880" s="27" t="s">
        <v>45</v>
      </c>
      <c r="D880" s="27" t="s">
        <v>12</v>
      </c>
      <c r="E880" s="111">
        <v>1</v>
      </c>
      <c r="F880" s="112">
        <v>90</v>
      </c>
      <c r="G880" s="109">
        <f t="shared" si="30"/>
        <v>90</v>
      </c>
    </row>
    <row r="881" ht="21" customHeight="1" spans="1:7">
      <c r="A881" s="116"/>
      <c r="B881" s="26"/>
      <c r="C881" s="27" t="s">
        <v>33</v>
      </c>
      <c r="D881" s="27" t="s">
        <v>12</v>
      </c>
      <c r="E881" s="111">
        <v>4</v>
      </c>
      <c r="F881" s="112">
        <v>220</v>
      </c>
      <c r="G881" s="109">
        <f t="shared" si="30"/>
        <v>880</v>
      </c>
    </row>
    <row r="882" ht="21" customHeight="1" spans="1:7">
      <c r="A882" s="116"/>
      <c r="B882" s="26"/>
      <c r="C882" s="27" t="s">
        <v>127</v>
      </c>
      <c r="D882" s="27" t="s">
        <v>12</v>
      </c>
      <c r="E882" s="111">
        <v>3</v>
      </c>
      <c r="F882" s="112">
        <v>20</v>
      </c>
      <c r="G882" s="109">
        <f t="shared" si="30"/>
        <v>60</v>
      </c>
    </row>
    <row r="883" ht="21" customHeight="1" spans="1:7">
      <c r="A883" s="116"/>
      <c r="B883" s="26"/>
      <c r="C883" s="27" t="s">
        <v>376</v>
      </c>
      <c r="D883" s="27" t="s">
        <v>12</v>
      </c>
      <c r="E883" s="111">
        <v>2</v>
      </c>
      <c r="F883" s="112">
        <v>80</v>
      </c>
      <c r="G883" s="109">
        <f t="shared" si="30"/>
        <v>160</v>
      </c>
    </row>
    <row r="884" ht="21" customHeight="1" spans="1:7">
      <c r="A884" s="116"/>
      <c r="B884" s="26"/>
      <c r="C884" s="27" t="s">
        <v>18</v>
      </c>
      <c r="D884" s="27" t="s">
        <v>12</v>
      </c>
      <c r="E884" s="111">
        <v>1</v>
      </c>
      <c r="F884" s="112">
        <v>120</v>
      </c>
      <c r="G884" s="109">
        <f t="shared" si="30"/>
        <v>120</v>
      </c>
    </row>
    <row r="885" ht="21" customHeight="1" spans="1:7">
      <c r="A885" s="116"/>
      <c r="B885" s="26"/>
      <c r="C885" s="27" t="s">
        <v>432</v>
      </c>
      <c r="D885" s="27" t="s">
        <v>12</v>
      </c>
      <c r="E885" s="111">
        <v>1</v>
      </c>
      <c r="F885" s="112">
        <v>220</v>
      </c>
      <c r="G885" s="109">
        <f t="shared" si="30"/>
        <v>220</v>
      </c>
    </row>
    <row r="886" ht="21" customHeight="1" spans="1:7">
      <c r="A886" s="116"/>
      <c r="B886" s="26"/>
      <c r="C886" s="27" t="s">
        <v>447</v>
      </c>
      <c r="D886" s="27" t="s">
        <v>12</v>
      </c>
      <c r="E886" s="111">
        <v>1</v>
      </c>
      <c r="F886" s="112">
        <v>90</v>
      </c>
      <c r="G886" s="109">
        <f t="shared" si="30"/>
        <v>90</v>
      </c>
    </row>
    <row r="887" ht="21" customHeight="1" spans="1:7">
      <c r="A887" s="116"/>
      <c r="B887" s="26"/>
      <c r="C887" s="27" t="s">
        <v>345</v>
      </c>
      <c r="D887" s="27" t="s">
        <v>12</v>
      </c>
      <c r="E887" s="111">
        <v>2</v>
      </c>
      <c r="F887" s="112">
        <v>20</v>
      </c>
      <c r="G887" s="109">
        <f t="shared" si="30"/>
        <v>40</v>
      </c>
    </row>
    <row r="888" ht="21" customHeight="1" spans="1:7">
      <c r="A888" s="116"/>
      <c r="B888" s="26"/>
      <c r="C888" s="27" t="s">
        <v>362</v>
      </c>
      <c r="D888" s="27" t="s">
        <v>12</v>
      </c>
      <c r="E888" s="111">
        <v>4</v>
      </c>
      <c r="F888" s="112">
        <v>20</v>
      </c>
      <c r="G888" s="109">
        <f t="shared" si="30"/>
        <v>80</v>
      </c>
    </row>
    <row r="889" ht="21" customHeight="1" spans="1:7">
      <c r="A889" s="116"/>
      <c r="B889" s="26"/>
      <c r="C889" s="27" t="s">
        <v>11</v>
      </c>
      <c r="D889" s="27" t="s">
        <v>12</v>
      </c>
      <c r="E889" s="111">
        <v>3</v>
      </c>
      <c r="F889" s="112">
        <v>200</v>
      </c>
      <c r="G889" s="109">
        <f t="shared" si="30"/>
        <v>600</v>
      </c>
    </row>
    <row r="890" ht="21" customHeight="1" spans="1:7">
      <c r="A890" s="116"/>
      <c r="B890" s="26"/>
      <c r="C890" s="27" t="s">
        <v>40</v>
      </c>
      <c r="D890" s="27" t="s">
        <v>12</v>
      </c>
      <c r="E890" s="111">
        <v>2</v>
      </c>
      <c r="F890" s="112">
        <v>90</v>
      </c>
      <c r="G890" s="109">
        <f t="shared" si="30"/>
        <v>180</v>
      </c>
    </row>
    <row r="891" ht="21" customHeight="1" spans="1:7">
      <c r="A891" s="116"/>
      <c r="B891" s="26"/>
      <c r="C891" s="27" t="s">
        <v>161</v>
      </c>
      <c r="D891" s="27" t="s">
        <v>12</v>
      </c>
      <c r="E891" s="111">
        <v>1</v>
      </c>
      <c r="F891" s="112">
        <v>90</v>
      </c>
      <c r="G891" s="109">
        <f t="shared" si="30"/>
        <v>90</v>
      </c>
    </row>
    <row r="892" ht="21" customHeight="1" spans="1:7">
      <c r="A892" s="116"/>
      <c r="B892" s="26"/>
      <c r="C892" s="27" t="s">
        <v>49</v>
      </c>
      <c r="D892" s="27" t="s">
        <v>12</v>
      </c>
      <c r="E892" s="111">
        <v>4</v>
      </c>
      <c r="F892" s="112">
        <v>20</v>
      </c>
      <c r="G892" s="109">
        <f t="shared" si="30"/>
        <v>80</v>
      </c>
    </row>
    <row r="893" ht="21" customHeight="1" spans="1:7">
      <c r="A893" s="116"/>
      <c r="B893" s="26"/>
      <c r="C893" s="27" t="s">
        <v>132</v>
      </c>
      <c r="D893" s="27" t="s">
        <v>12</v>
      </c>
      <c r="E893" s="111">
        <v>16</v>
      </c>
      <c r="F893" s="112">
        <v>10</v>
      </c>
      <c r="G893" s="109">
        <f t="shared" si="30"/>
        <v>160</v>
      </c>
    </row>
    <row r="894" ht="30" customHeight="1" spans="1:7">
      <c r="A894" s="116"/>
      <c r="B894" s="26"/>
      <c r="C894" s="27" t="s">
        <v>91</v>
      </c>
      <c r="D894" s="27" t="s">
        <v>71</v>
      </c>
      <c r="E894" s="111">
        <v>4</v>
      </c>
      <c r="F894" s="112">
        <v>160</v>
      </c>
      <c r="G894" s="109">
        <f t="shared" si="30"/>
        <v>640</v>
      </c>
    </row>
    <row r="895" ht="21" customHeight="1" spans="1:7">
      <c r="A895" s="116"/>
      <c r="B895" s="40" t="s">
        <v>448</v>
      </c>
      <c r="C895" s="32" t="s">
        <v>76</v>
      </c>
      <c r="D895" s="113" t="s">
        <v>77</v>
      </c>
      <c r="E895" s="32">
        <v>54.31</v>
      </c>
      <c r="F895" s="112">
        <v>65</v>
      </c>
      <c r="G895" s="109">
        <f t="shared" si="30"/>
        <v>3530.15</v>
      </c>
    </row>
    <row r="896" ht="21" customHeight="1" spans="1:7">
      <c r="A896" s="116"/>
      <c r="B896" s="41"/>
      <c r="C896" s="32"/>
      <c r="D896" s="113" t="s">
        <v>77</v>
      </c>
      <c r="E896" s="32">
        <v>132.54</v>
      </c>
      <c r="F896" s="112">
        <v>65</v>
      </c>
      <c r="G896" s="109">
        <f t="shared" si="30"/>
        <v>8615.1</v>
      </c>
    </row>
    <row r="897" ht="21" customHeight="1" spans="1:7">
      <c r="A897" s="116"/>
      <c r="B897" s="41"/>
      <c r="C897" s="32"/>
      <c r="D897" s="113" t="s">
        <v>77</v>
      </c>
      <c r="E897" s="32">
        <v>15.6</v>
      </c>
      <c r="F897" s="112">
        <v>65</v>
      </c>
      <c r="G897" s="109">
        <f t="shared" si="30"/>
        <v>1014</v>
      </c>
    </row>
    <row r="898" ht="21" customHeight="1" spans="1:7">
      <c r="A898" s="116"/>
      <c r="B898" s="41"/>
      <c r="C898" s="32"/>
      <c r="D898" s="113" t="s">
        <v>77</v>
      </c>
      <c r="E898" s="32">
        <v>9.63</v>
      </c>
      <c r="F898" s="112">
        <v>65</v>
      </c>
      <c r="G898" s="109">
        <f t="shared" si="30"/>
        <v>625.95</v>
      </c>
    </row>
    <row r="899" ht="21" customHeight="1" spans="1:7">
      <c r="A899" s="116"/>
      <c r="B899" s="41"/>
      <c r="C899" s="32" t="s">
        <v>140</v>
      </c>
      <c r="D899" s="113" t="s">
        <v>14</v>
      </c>
      <c r="E899" s="32">
        <v>9.07</v>
      </c>
      <c r="F899" s="112">
        <v>180</v>
      </c>
      <c r="G899" s="109">
        <f t="shared" si="30"/>
        <v>1632.6</v>
      </c>
    </row>
    <row r="900" ht="21" customHeight="1" spans="1:7">
      <c r="A900" s="116"/>
      <c r="B900" s="41"/>
      <c r="C900" s="32"/>
      <c r="D900" s="113" t="s">
        <v>14</v>
      </c>
      <c r="E900" s="32">
        <v>10.13</v>
      </c>
      <c r="F900" s="112">
        <v>180</v>
      </c>
      <c r="G900" s="109">
        <f t="shared" si="30"/>
        <v>1823.4</v>
      </c>
    </row>
    <row r="901" ht="21" customHeight="1" spans="1:7">
      <c r="A901" s="116"/>
      <c r="B901" s="41"/>
      <c r="C901" s="32"/>
      <c r="D901" s="113" t="s">
        <v>14</v>
      </c>
      <c r="E901" s="32">
        <v>17.82</v>
      </c>
      <c r="F901" s="112">
        <v>180</v>
      </c>
      <c r="G901" s="109">
        <f t="shared" si="30"/>
        <v>3207.6</v>
      </c>
    </row>
    <row r="902" ht="21" customHeight="1" spans="1:7">
      <c r="A902" s="116"/>
      <c r="B902" s="41"/>
      <c r="C902" s="32"/>
      <c r="D902" s="113" t="s">
        <v>14</v>
      </c>
      <c r="E902" s="32">
        <v>7.56</v>
      </c>
      <c r="F902" s="112">
        <v>180</v>
      </c>
      <c r="G902" s="109">
        <f t="shared" si="30"/>
        <v>1360.8</v>
      </c>
    </row>
    <row r="903" ht="21" customHeight="1" spans="1:7">
      <c r="A903" s="116"/>
      <c r="B903" s="41"/>
      <c r="C903" s="32"/>
      <c r="D903" s="113" t="s">
        <v>14</v>
      </c>
      <c r="E903" s="32">
        <v>4.54</v>
      </c>
      <c r="F903" s="112">
        <v>180</v>
      </c>
      <c r="G903" s="109">
        <f t="shared" si="30"/>
        <v>817.2</v>
      </c>
    </row>
    <row r="904" ht="21" customHeight="1" spans="1:7">
      <c r="A904" s="116"/>
      <c r="B904" s="41"/>
      <c r="C904" s="32" t="s">
        <v>78</v>
      </c>
      <c r="D904" s="113" t="s">
        <v>14</v>
      </c>
      <c r="E904" s="32">
        <v>3.44</v>
      </c>
      <c r="F904" s="112">
        <v>180</v>
      </c>
      <c r="G904" s="109">
        <f t="shared" si="30"/>
        <v>619.2</v>
      </c>
    </row>
    <row r="905" ht="21" customHeight="1" spans="1:7">
      <c r="A905" s="116"/>
      <c r="B905" s="41"/>
      <c r="C905" s="32" t="s">
        <v>340</v>
      </c>
      <c r="D905" s="113" t="s">
        <v>14</v>
      </c>
      <c r="E905" s="32">
        <v>4.83</v>
      </c>
      <c r="F905" s="112">
        <v>85</v>
      </c>
      <c r="G905" s="109">
        <f t="shared" si="30"/>
        <v>410.55</v>
      </c>
    </row>
    <row r="906" ht="20" customHeight="1" spans="1:7">
      <c r="A906" s="116"/>
      <c r="B906" s="41"/>
      <c r="C906" s="32" t="s">
        <v>142</v>
      </c>
      <c r="D906" s="113" t="s">
        <v>14</v>
      </c>
      <c r="E906" s="32">
        <v>0.53</v>
      </c>
      <c r="F906" s="112">
        <v>340</v>
      </c>
      <c r="G906" s="109">
        <f t="shared" si="30"/>
        <v>180.2</v>
      </c>
    </row>
    <row r="907" ht="20" customHeight="1" spans="1:7">
      <c r="A907" s="116"/>
      <c r="B907" s="41"/>
      <c r="C907" s="32"/>
      <c r="D907" s="113" t="s">
        <v>14</v>
      </c>
      <c r="E907" s="32">
        <v>1.66</v>
      </c>
      <c r="F907" s="112">
        <v>340</v>
      </c>
      <c r="G907" s="109">
        <f t="shared" si="30"/>
        <v>564.4</v>
      </c>
    </row>
    <row r="908" ht="20" customHeight="1" spans="1:7">
      <c r="A908" s="116"/>
      <c r="B908" s="41"/>
      <c r="C908" s="32"/>
      <c r="D908" s="113" t="s">
        <v>14</v>
      </c>
      <c r="E908" s="32">
        <v>2.29</v>
      </c>
      <c r="F908" s="112">
        <v>340</v>
      </c>
      <c r="G908" s="109">
        <f t="shared" si="30"/>
        <v>778.6</v>
      </c>
    </row>
    <row r="909" ht="20" customHeight="1" spans="1:7">
      <c r="A909" s="116"/>
      <c r="B909" s="41"/>
      <c r="C909" s="32"/>
      <c r="D909" s="113" t="s">
        <v>14</v>
      </c>
      <c r="E909" s="32">
        <v>1.19</v>
      </c>
      <c r="F909" s="112">
        <v>340</v>
      </c>
      <c r="G909" s="109">
        <f t="shared" si="30"/>
        <v>404.6</v>
      </c>
    </row>
    <row r="910" ht="20" customHeight="1" spans="1:7">
      <c r="A910" s="116"/>
      <c r="B910" s="41"/>
      <c r="C910" s="32" t="s">
        <v>320</v>
      </c>
      <c r="D910" s="113" t="s">
        <v>14</v>
      </c>
      <c r="E910" s="32">
        <v>1.79</v>
      </c>
      <c r="F910" s="112">
        <v>340</v>
      </c>
      <c r="G910" s="109">
        <f t="shared" si="30"/>
        <v>608.6</v>
      </c>
    </row>
    <row r="911" ht="20" customHeight="1" spans="1:7">
      <c r="A911" s="116"/>
      <c r="B911" s="41"/>
      <c r="C911" s="32" t="s">
        <v>321</v>
      </c>
      <c r="D911" s="113" t="s">
        <v>77</v>
      </c>
      <c r="E911" s="32">
        <v>27.97</v>
      </c>
      <c r="F911" s="112">
        <v>120</v>
      </c>
      <c r="G911" s="109">
        <f t="shared" si="30"/>
        <v>3356.4</v>
      </c>
    </row>
    <row r="912" ht="20" customHeight="1" spans="1:7">
      <c r="A912" s="116"/>
      <c r="B912" s="41"/>
      <c r="C912" s="32"/>
      <c r="D912" s="113" t="s">
        <v>77</v>
      </c>
      <c r="E912" s="32">
        <v>52.03</v>
      </c>
      <c r="F912" s="112">
        <v>120</v>
      </c>
      <c r="G912" s="109">
        <f t="shared" si="30"/>
        <v>6243.6</v>
      </c>
    </row>
    <row r="913" ht="20" customHeight="1" spans="1:7">
      <c r="A913" s="116"/>
      <c r="B913" s="41"/>
      <c r="C913" s="32" t="s">
        <v>97</v>
      </c>
      <c r="D913" s="113" t="s">
        <v>98</v>
      </c>
      <c r="E913" s="114">
        <v>1</v>
      </c>
      <c r="F913" s="112">
        <v>400</v>
      </c>
      <c r="G913" s="109">
        <f t="shared" si="30"/>
        <v>400</v>
      </c>
    </row>
    <row r="914" ht="20" customHeight="1" spans="1:7">
      <c r="A914" s="116"/>
      <c r="B914" s="41"/>
      <c r="C914" s="32" t="s">
        <v>162</v>
      </c>
      <c r="D914" s="113" t="s">
        <v>38</v>
      </c>
      <c r="E914" s="114">
        <v>2</v>
      </c>
      <c r="F914" s="112">
        <v>2000</v>
      </c>
      <c r="G914" s="109">
        <f t="shared" si="30"/>
        <v>4000</v>
      </c>
    </row>
    <row r="915" ht="20" customHeight="1" spans="1:7">
      <c r="A915" s="116"/>
      <c r="B915" s="41"/>
      <c r="C915" s="32" t="s">
        <v>106</v>
      </c>
      <c r="D915" s="113" t="s">
        <v>38</v>
      </c>
      <c r="E915" s="114">
        <v>1</v>
      </c>
      <c r="F915" s="112">
        <v>4000</v>
      </c>
      <c r="G915" s="109">
        <f t="shared" ref="G915:G917" si="31">E915*F915</f>
        <v>4000</v>
      </c>
    </row>
    <row r="916" ht="20" customHeight="1" spans="1:7">
      <c r="A916" s="116"/>
      <c r="B916" s="41"/>
      <c r="C916" s="32" t="s">
        <v>146</v>
      </c>
      <c r="D916" s="113" t="s">
        <v>77</v>
      </c>
      <c r="E916" s="32">
        <v>194.79</v>
      </c>
      <c r="F916" s="112">
        <v>820</v>
      </c>
      <c r="G916" s="109">
        <f t="shared" si="31"/>
        <v>159727.8</v>
      </c>
    </row>
    <row r="917" ht="20" customHeight="1" spans="1:7">
      <c r="A917" s="116"/>
      <c r="B917" s="48"/>
      <c r="C917" s="32" t="s">
        <v>405</v>
      </c>
      <c r="D917" s="113" t="s">
        <v>77</v>
      </c>
      <c r="E917" s="32">
        <v>175.63</v>
      </c>
      <c r="F917" s="112">
        <v>560</v>
      </c>
      <c r="G917" s="109">
        <f t="shared" si="31"/>
        <v>98352.8</v>
      </c>
    </row>
    <row r="918" ht="20" customHeight="1" spans="1:7">
      <c r="A918" s="116"/>
      <c r="B918" s="26" t="s">
        <v>23</v>
      </c>
      <c r="C918" s="36"/>
      <c r="D918" s="27"/>
      <c r="E918" s="117"/>
      <c r="F918" s="118"/>
      <c r="G918" s="119">
        <f>SUM(G853:G917)</f>
        <v>319176.55</v>
      </c>
    </row>
    <row r="919" ht="21" customHeight="1" spans="1:7">
      <c r="A919" s="113">
        <v>32</v>
      </c>
      <c r="B919" s="40" t="s">
        <v>449</v>
      </c>
      <c r="C919" s="27" t="s">
        <v>11</v>
      </c>
      <c r="D919" s="27" t="s">
        <v>12</v>
      </c>
      <c r="E919" s="111">
        <v>2</v>
      </c>
      <c r="F919" s="112">
        <v>200</v>
      </c>
      <c r="G919" s="109">
        <f t="shared" ref="G919:G982" si="32">E919*F919</f>
        <v>400</v>
      </c>
    </row>
    <row r="920" ht="21" customHeight="1" spans="1:7">
      <c r="A920" s="113"/>
      <c r="B920" s="41"/>
      <c r="C920" s="27" t="s">
        <v>93</v>
      </c>
      <c r="D920" s="27" t="s">
        <v>12</v>
      </c>
      <c r="E920" s="111">
        <v>3</v>
      </c>
      <c r="F920" s="112">
        <v>90</v>
      </c>
      <c r="G920" s="109">
        <f t="shared" si="32"/>
        <v>270</v>
      </c>
    </row>
    <row r="921" ht="21" customHeight="1" spans="1:7">
      <c r="A921" s="113"/>
      <c r="B921" s="41"/>
      <c r="C921" s="27" t="s">
        <v>367</v>
      </c>
      <c r="D921" s="27" t="s">
        <v>12</v>
      </c>
      <c r="E921" s="111">
        <v>3</v>
      </c>
      <c r="F921" s="112">
        <v>100</v>
      </c>
      <c r="G921" s="109">
        <f t="shared" si="32"/>
        <v>300</v>
      </c>
    </row>
    <row r="922" ht="21" customHeight="1" spans="1:7">
      <c r="A922" s="113"/>
      <c r="B922" s="41"/>
      <c r="C922" s="27" t="s">
        <v>333</v>
      </c>
      <c r="D922" s="27" t="s">
        <v>12</v>
      </c>
      <c r="E922" s="111">
        <v>3</v>
      </c>
      <c r="F922" s="112">
        <v>160</v>
      </c>
      <c r="G922" s="109">
        <f t="shared" si="32"/>
        <v>480</v>
      </c>
    </row>
    <row r="923" ht="21" customHeight="1" spans="1:7">
      <c r="A923" s="113"/>
      <c r="B923" s="41"/>
      <c r="C923" s="27" t="s">
        <v>435</v>
      </c>
      <c r="D923" s="27" t="s">
        <v>12</v>
      </c>
      <c r="E923" s="111">
        <v>3</v>
      </c>
      <c r="F923" s="112">
        <v>50</v>
      </c>
      <c r="G923" s="109">
        <f t="shared" si="32"/>
        <v>150</v>
      </c>
    </row>
    <row r="924" ht="21" customHeight="1" spans="1:7">
      <c r="A924" s="113"/>
      <c r="B924" s="41"/>
      <c r="C924" s="27" t="s">
        <v>183</v>
      </c>
      <c r="D924" s="27" t="s">
        <v>38</v>
      </c>
      <c r="E924" s="111">
        <v>1</v>
      </c>
      <c r="F924" s="112">
        <v>1000</v>
      </c>
      <c r="G924" s="109">
        <f t="shared" si="32"/>
        <v>1000</v>
      </c>
    </row>
    <row r="925" ht="21" customHeight="1" spans="1:7">
      <c r="A925" s="113"/>
      <c r="B925" s="41"/>
      <c r="C925" s="27" t="s">
        <v>162</v>
      </c>
      <c r="D925" s="27" t="s">
        <v>38</v>
      </c>
      <c r="E925" s="111">
        <v>1</v>
      </c>
      <c r="F925" s="112">
        <v>1000</v>
      </c>
      <c r="G925" s="109">
        <f t="shared" si="32"/>
        <v>1000</v>
      </c>
    </row>
    <row r="926" ht="21" customHeight="1" spans="1:7">
      <c r="A926" s="134"/>
      <c r="B926" s="41"/>
      <c r="C926" s="27" t="s">
        <v>335</v>
      </c>
      <c r="D926" s="27" t="s">
        <v>12</v>
      </c>
      <c r="E926" s="111">
        <v>4</v>
      </c>
      <c r="F926" s="112">
        <v>50</v>
      </c>
      <c r="G926" s="109">
        <f t="shared" si="32"/>
        <v>200</v>
      </c>
    </row>
    <row r="927" ht="21" customHeight="1" spans="1:7">
      <c r="A927" s="134"/>
      <c r="B927" s="41"/>
      <c r="C927" s="27" t="s">
        <v>398</v>
      </c>
      <c r="D927" s="27" t="s">
        <v>12</v>
      </c>
      <c r="E927" s="111">
        <v>2</v>
      </c>
      <c r="F927" s="112">
        <v>600</v>
      </c>
      <c r="G927" s="109">
        <f t="shared" si="32"/>
        <v>1200</v>
      </c>
    </row>
    <row r="928" ht="21" customHeight="1" spans="1:7">
      <c r="A928" s="134"/>
      <c r="B928" s="41"/>
      <c r="C928" s="27" t="s">
        <v>50</v>
      </c>
      <c r="D928" s="27" t="s">
        <v>12</v>
      </c>
      <c r="E928" s="111">
        <v>5</v>
      </c>
      <c r="F928" s="112">
        <v>220</v>
      </c>
      <c r="G928" s="109">
        <f t="shared" si="32"/>
        <v>1100</v>
      </c>
    </row>
    <row r="929" ht="21" customHeight="1" spans="1:7">
      <c r="A929" s="134"/>
      <c r="B929" s="41"/>
      <c r="C929" s="27" t="s">
        <v>45</v>
      </c>
      <c r="D929" s="27" t="s">
        <v>12</v>
      </c>
      <c r="E929" s="111">
        <v>7</v>
      </c>
      <c r="F929" s="112">
        <v>90</v>
      </c>
      <c r="G929" s="109">
        <f t="shared" si="32"/>
        <v>630</v>
      </c>
    </row>
    <row r="930" ht="21" customHeight="1" spans="1:7">
      <c r="A930" s="134"/>
      <c r="B930" s="41"/>
      <c r="C930" s="27" t="s">
        <v>94</v>
      </c>
      <c r="D930" s="27" t="s">
        <v>12</v>
      </c>
      <c r="E930" s="111">
        <v>6</v>
      </c>
      <c r="F930" s="112">
        <v>120</v>
      </c>
      <c r="G930" s="109">
        <f t="shared" si="32"/>
        <v>720</v>
      </c>
    </row>
    <row r="931" ht="21" customHeight="1" spans="1:7">
      <c r="A931" s="134"/>
      <c r="B931" s="41"/>
      <c r="C931" s="27" t="s">
        <v>376</v>
      </c>
      <c r="D931" s="27" t="s">
        <v>12</v>
      </c>
      <c r="E931" s="111">
        <v>2</v>
      </c>
      <c r="F931" s="112">
        <v>80</v>
      </c>
      <c r="G931" s="109">
        <f t="shared" si="32"/>
        <v>160</v>
      </c>
    </row>
    <row r="932" ht="21" customHeight="1" spans="1:7">
      <c r="A932" s="134"/>
      <c r="B932" s="41"/>
      <c r="C932" s="27" t="s">
        <v>392</v>
      </c>
      <c r="D932" s="27" t="s">
        <v>12</v>
      </c>
      <c r="E932" s="111">
        <v>3</v>
      </c>
      <c r="F932" s="112">
        <v>90</v>
      </c>
      <c r="G932" s="109">
        <f t="shared" si="32"/>
        <v>270</v>
      </c>
    </row>
    <row r="933" ht="21" customHeight="1" spans="1:7">
      <c r="A933" s="134"/>
      <c r="B933" s="41"/>
      <c r="C933" s="27" t="s">
        <v>93</v>
      </c>
      <c r="D933" s="27" t="s">
        <v>12</v>
      </c>
      <c r="E933" s="111">
        <v>1</v>
      </c>
      <c r="F933" s="112">
        <v>90</v>
      </c>
      <c r="G933" s="109">
        <f t="shared" si="32"/>
        <v>90</v>
      </c>
    </row>
    <row r="934" ht="21" customHeight="1" spans="1:7">
      <c r="A934" s="134"/>
      <c r="B934" s="41"/>
      <c r="C934" s="27" t="s">
        <v>450</v>
      </c>
      <c r="D934" s="27" t="s">
        <v>12</v>
      </c>
      <c r="E934" s="111">
        <v>3</v>
      </c>
      <c r="F934" s="112">
        <v>90</v>
      </c>
      <c r="G934" s="109">
        <f t="shared" si="32"/>
        <v>270</v>
      </c>
    </row>
    <row r="935" ht="21" customHeight="1" spans="1:7">
      <c r="A935" s="134"/>
      <c r="B935" s="41"/>
      <c r="C935" s="27" t="s">
        <v>40</v>
      </c>
      <c r="D935" s="27" t="s">
        <v>12</v>
      </c>
      <c r="E935" s="111">
        <v>1</v>
      </c>
      <c r="F935" s="112">
        <v>90</v>
      </c>
      <c r="G935" s="109">
        <f t="shared" si="32"/>
        <v>90</v>
      </c>
    </row>
    <row r="936" ht="21" customHeight="1" spans="1:7">
      <c r="A936" s="134"/>
      <c r="B936" s="41"/>
      <c r="C936" s="27" t="s">
        <v>338</v>
      </c>
      <c r="D936" s="27" t="s">
        <v>12</v>
      </c>
      <c r="E936" s="111">
        <v>1</v>
      </c>
      <c r="F936" s="112">
        <v>90</v>
      </c>
      <c r="G936" s="109">
        <f t="shared" si="32"/>
        <v>90</v>
      </c>
    </row>
    <row r="937" ht="21" customHeight="1" spans="1:7">
      <c r="A937" s="134"/>
      <c r="B937" s="41"/>
      <c r="C937" s="27" t="s">
        <v>399</v>
      </c>
      <c r="D937" s="27" t="s">
        <v>12</v>
      </c>
      <c r="E937" s="111">
        <v>7</v>
      </c>
      <c r="F937" s="112">
        <v>10</v>
      </c>
      <c r="G937" s="109">
        <f t="shared" si="32"/>
        <v>70</v>
      </c>
    </row>
    <row r="938" ht="21" customHeight="1" spans="1:7">
      <c r="A938" s="134"/>
      <c r="B938" s="41"/>
      <c r="C938" s="27" t="s">
        <v>346</v>
      </c>
      <c r="D938" s="27" t="s">
        <v>12</v>
      </c>
      <c r="E938" s="111">
        <v>1</v>
      </c>
      <c r="F938" s="112">
        <v>10</v>
      </c>
      <c r="G938" s="109">
        <f t="shared" si="32"/>
        <v>10</v>
      </c>
    </row>
    <row r="939" ht="21" customHeight="1" spans="1:7">
      <c r="A939" s="134"/>
      <c r="B939" s="41"/>
      <c r="C939" s="27" t="s">
        <v>109</v>
      </c>
      <c r="D939" s="27" t="s">
        <v>12</v>
      </c>
      <c r="E939" s="111">
        <v>2</v>
      </c>
      <c r="F939" s="112">
        <v>10</v>
      </c>
      <c r="G939" s="109">
        <f t="shared" si="32"/>
        <v>20</v>
      </c>
    </row>
    <row r="940" ht="21" customHeight="1" spans="1:7">
      <c r="A940" s="134"/>
      <c r="B940" s="41"/>
      <c r="C940" s="27" t="s">
        <v>33</v>
      </c>
      <c r="D940" s="27" t="s">
        <v>12</v>
      </c>
      <c r="E940" s="111">
        <v>1</v>
      </c>
      <c r="F940" s="112">
        <v>220</v>
      </c>
      <c r="G940" s="109">
        <f t="shared" si="32"/>
        <v>220</v>
      </c>
    </row>
    <row r="941" ht="21" customHeight="1" spans="1:7">
      <c r="A941" s="134"/>
      <c r="B941" s="41"/>
      <c r="C941" s="27" t="s">
        <v>122</v>
      </c>
      <c r="D941" s="27" t="s">
        <v>12</v>
      </c>
      <c r="E941" s="111">
        <v>4</v>
      </c>
      <c r="F941" s="112">
        <v>10</v>
      </c>
      <c r="G941" s="109">
        <f t="shared" si="32"/>
        <v>40</v>
      </c>
    </row>
    <row r="942" ht="21" customHeight="1" spans="1:7">
      <c r="A942" s="134"/>
      <c r="B942" s="41"/>
      <c r="C942" s="27" t="s">
        <v>357</v>
      </c>
      <c r="D942" s="27" t="s">
        <v>12</v>
      </c>
      <c r="E942" s="111">
        <v>1</v>
      </c>
      <c r="F942" s="112">
        <v>100</v>
      </c>
      <c r="G942" s="109">
        <f t="shared" si="32"/>
        <v>100</v>
      </c>
    </row>
    <row r="943" ht="21" customHeight="1" spans="1:7">
      <c r="A943" s="134"/>
      <c r="B943" s="41"/>
      <c r="C943" s="27" t="s">
        <v>88</v>
      </c>
      <c r="D943" s="27" t="s">
        <v>12</v>
      </c>
      <c r="E943" s="111">
        <v>1</v>
      </c>
      <c r="F943" s="112">
        <v>220</v>
      </c>
      <c r="G943" s="109">
        <f t="shared" si="32"/>
        <v>220</v>
      </c>
    </row>
    <row r="944" ht="21" customHeight="1" spans="1:7">
      <c r="A944" s="134"/>
      <c r="B944" s="41"/>
      <c r="C944" s="27" t="s">
        <v>110</v>
      </c>
      <c r="D944" s="27" t="s">
        <v>12</v>
      </c>
      <c r="E944" s="111">
        <v>1</v>
      </c>
      <c r="F944" s="112">
        <v>200</v>
      </c>
      <c r="G944" s="109">
        <f t="shared" si="32"/>
        <v>200</v>
      </c>
    </row>
    <row r="945" ht="21" customHeight="1" spans="1:7">
      <c r="A945" s="134"/>
      <c r="B945" s="41"/>
      <c r="C945" s="27" t="s">
        <v>196</v>
      </c>
      <c r="D945" s="27" t="s">
        <v>12</v>
      </c>
      <c r="E945" s="111">
        <v>1</v>
      </c>
      <c r="F945" s="112">
        <v>220</v>
      </c>
      <c r="G945" s="109">
        <f t="shared" si="32"/>
        <v>220</v>
      </c>
    </row>
    <row r="946" ht="21" customHeight="1" spans="1:7">
      <c r="A946" s="134"/>
      <c r="B946" s="41"/>
      <c r="C946" s="27" t="s">
        <v>418</v>
      </c>
      <c r="D946" s="27" t="s">
        <v>12</v>
      </c>
      <c r="E946" s="111">
        <v>1</v>
      </c>
      <c r="F946" s="112">
        <v>200</v>
      </c>
      <c r="G946" s="109">
        <f t="shared" si="32"/>
        <v>200</v>
      </c>
    </row>
    <row r="947" ht="21" customHeight="1" spans="1:7">
      <c r="A947" s="134"/>
      <c r="B947" s="41"/>
      <c r="C947" s="27" t="s">
        <v>348</v>
      </c>
      <c r="D947" s="27" t="s">
        <v>12</v>
      </c>
      <c r="E947" s="111">
        <v>2</v>
      </c>
      <c r="F947" s="112">
        <v>90</v>
      </c>
      <c r="G947" s="109">
        <f t="shared" si="32"/>
        <v>180</v>
      </c>
    </row>
    <row r="948" ht="21" customHeight="1" spans="1:7">
      <c r="A948" s="134"/>
      <c r="B948" s="41"/>
      <c r="C948" s="27" t="s">
        <v>446</v>
      </c>
      <c r="D948" s="27" t="s">
        <v>12</v>
      </c>
      <c r="E948" s="111">
        <v>1</v>
      </c>
      <c r="F948" s="112">
        <v>8</v>
      </c>
      <c r="G948" s="109">
        <f t="shared" si="32"/>
        <v>8</v>
      </c>
    </row>
    <row r="949" ht="21" customHeight="1" spans="1:7">
      <c r="A949" s="134"/>
      <c r="B949" s="41"/>
      <c r="C949" s="27" t="s">
        <v>18</v>
      </c>
      <c r="D949" s="27" t="s">
        <v>12</v>
      </c>
      <c r="E949" s="111">
        <v>2</v>
      </c>
      <c r="F949" s="112">
        <v>120</v>
      </c>
      <c r="G949" s="109">
        <f t="shared" si="32"/>
        <v>240</v>
      </c>
    </row>
    <row r="950" ht="21" customHeight="1" spans="1:7">
      <c r="A950" s="134"/>
      <c r="B950" s="41"/>
      <c r="C950" s="27" t="s">
        <v>51</v>
      </c>
      <c r="D950" s="27" t="s">
        <v>12</v>
      </c>
      <c r="E950" s="111">
        <v>12</v>
      </c>
      <c r="F950" s="112">
        <v>10</v>
      </c>
      <c r="G950" s="109">
        <f t="shared" si="32"/>
        <v>120</v>
      </c>
    </row>
    <row r="951" ht="21" customHeight="1" spans="1:7">
      <c r="A951" s="134"/>
      <c r="B951" s="41"/>
      <c r="C951" s="27" t="s">
        <v>451</v>
      </c>
      <c r="D951" s="27" t="s">
        <v>12</v>
      </c>
      <c r="E951" s="111">
        <v>1</v>
      </c>
      <c r="F951" s="112">
        <v>10</v>
      </c>
      <c r="G951" s="109">
        <f t="shared" si="32"/>
        <v>10</v>
      </c>
    </row>
    <row r="952" ht="21" customHeight="1" spans="1:7">
      <c r="A952" s="134"/>
      <c r="B952" s="41"/>
      <c r="C952" s="27" t="s">
        <v>47</v>
      </c>
      <c r="D952" s="27" t="s">
        <v>12</v>
      </c>
      <c r="E952" s="111">
        <v>1</v>
      </c>
      <c r="F952" s="112">
        <v>15</v>
      </c>
      <c r="G952" s="109">
        <f t="shared" si="32"/>
        <v>15</v>
      </c>
    </row>
    <row r="953" ht="21" customHeight="1" spans="1:7">
      <c r="A953" s="134"/>
      <c r="B953" s="41"/>
      <c r="C953" s="27" t="s">
        <v>161</v>
      </c>
      <c r="D953" s="27" t="s">
        <v>12</v>
      </c>
      <c r="E953" s="111">
        <v>3</v>
      </c>
      <c r="F953" s="112">
        <v>90</v>
      </c>
      <c r="G953" s="109">
        <f t="shared" si="32"/>
        <v>270</v>
      </c>
    </row>
    <row r="954" ht="21" customHeight="1" spans="1:7">
      <c r="A954" s="134"/>
      <c r="B954" s="41"/>
      <c r="C954" s="27" t="s">
        <v>132</v>
      </c>
      <c r="D954" s="27" t="s">
        <v>12</v>
      </c>
      <c r="E954" s="111">
        <v>13</v>
      </c>
      <c r="F954" s="112">
        <v>10</v>
      </c>
      <c r="G954" s="109">
        <f t="shared" si="32"/>
        <v>130</v>
      </c>
    </row>
    <row r="955" ht="21" customHeight="1" spans="1:7">
      <c r="A955" s="134"/>
      <c r="B955" s="41"/>
      <c r="C955" s="27" t="s">
        <v>407</v>
      </c>
      <c r="D955" s="27" t="s">
        <v>12</v>
      </c>
      <c r="E955" s="111">
        <v>5</v>
      </c>
      <c r="F955" s="112">
        <v>10</v>
      </c>
      <c r="G955" s="109">
        <f t="shared" si="32"/>
        <v>50</v>
      </c>
    </row>
    <row r="956" ht="21" customHeight="1" spans="1:7">
      <c r="A956" s="134"/>
      <c r="B956" s="41"/>
      <c r="C956" s="34" t="s">
        <v>76</v>
      </c>
      <c r="D956" s="113" t="s">
        <v>77</v>
      </c>
      <c r="E956" s="32">
        <v>10.23</v>
      </c>
      <c r="F956" s="112">
        <v>65</v>
      </c>
      <c r="G956" s="109">
        <f t="shared" si="32"/>
        <v>664.95</v>
      </c>
    </row>
    <row r="957" ht="21" customHeight="1" spans="1:7">
      <c r="A957" s="134"/>
      <c r="B957" s="41"/>
      <c r="C957" s="49"/>
      <c r="D957" s="113" t="s">
        <v>77</v>
      </c>
      <c r="E957" s="32">
        <v>22.2</v>
      </c>
      <c r="F957" s="112">
        <v>65</v>
      </c>
      <c r="G957" s="109">
        <f t="shared" si="32"/>
        <v>1443</v>
      </c>
    </row>
    <row r="958" ht="21" customHeight="1" spans="1:7">
      <c r="A958" s="134"/>
      <c r="B958" s="41"/>
      <c r="C958" s="49"/>
      <c r="D958" s="113" t="s">
        <v>77</v>
      </c>
      <c r="E958" s="32">
        <v>6.72</v>
      </c>
      <c r="F958" s="112">
        <v>65</v>
      </c>
      <c r="G958" s="109">
        <f t="shared" si="32"/>
        <v>436.8</v>
      </c>
    </row>
    <row r="959" ht="21" customHeight="1" spans="1:7">
      <c r="A959" s="134"/>
      <c r="B959" s="41"/>
      <c r="C959" s="49"/>
      <c r="D959" s="113" t="s">
        <v>77</v>
      </c>
      <c r="E959" s="32">
        <v>8.65</v>
      </c>
      <c r="F959" s="112">
        <v>65</v>
      </c>
      <c r="G959" s="109">
        <f t="shared" si="32"/>
        <v>562.25</v>
      </c>
    </row>
    <row r="960" ht="21" customHeight="1" spans="1:7">
      <c r="A960" s="134"/>
      <c r="B960" s="41"/>
      <c r="C960" s="49"/>
      <c r="D960" s="113" t="s">
        <v>77</v>
      </c>
      <c r="E960" s="32">
        <v>3.94</v>
      </c>
      <c r="F960" s="112">
        <v>65</v>
      </c>
      <c r="G960" s="109">
        <f t="shared" si="32"/>
        <v>256.1</v>
      </c>
    </row>
    <row r="961" ht="21" customHeight="1" spans="1:7">
      <c r="A961" s="134"/>
      <c r="B961" s="41"/>
      <c r="C961" s="49"/>
      <c r="D961" s="113" t="s">
        <v>77</v>
      </c>
      <c r="E961" s="32">
        <v>10</v>
      </c>
      <c r="F961" s="112">
        <v>65</v>
      </c>
      <c r="G961" s="109">
        <f t="shared" si="32"/>
        <v>650</v>
      </c>
    </row>
    <row r="962" ht="21" customHeight="1" spans="1:7">
      <c r="A962" s="134"/>
      <c r="B962" s="41"/>
      <c r="C962" s="49"/>
      <c r="D962" s="113" t="s">
        <v>77</v>
      </c>
      <c r="E962" s="32">
        <v>19.23</v>
      </c>
      <c r="F962" s="112">
        <v>65</v>
      </c>
      <c r="G962" s="109">
        <f t="shared" si="32"/>
        <v>1249.95</v>
      </c>
    </row>
    <row r="963" ht="21" customHeight="1" spans="1:7">
      <c r="A963" s="134"/>
      <c r="B963" s="41"/>
      <c r="C963" s="49"/>
      <c r="D963" s="113" t="s">
        <v>77</v>
      </c>
      <c r="E963" s="32">
        <v>34.83</v>
      </c>
      <c r="F963" s="112">
        <v>65</v>
      </c>
      <c r="G963" s="109">
        <f t="shared" si="32"/>
        <v>2263.95</v>
      </c>
    </row>
    <row r="964" ht="21" customHeight="1" spans="1:7">
      <c r="A964" s="134"/>
      <c r="B964" s="41"/>
      <c r="C964" s="49"/>
      <c r="D964" s="113" t="s">
        <v>77</v>
      </c>
      <c r="E964" s="32">
        <v>122.43</v>
      </c>
      <c r="F964" s="112">
        <v>65</v>
      </c>
      <c r="G964" s="109">
        <f t="shared" si="32"/>
        <v>7957.95</v>
      </c>
    </row>
    <row r="965" ht="21" customHeight="1" spans="1:7">
      <c r="A965" s="134"/>
      <c r="B965" s="41"/>
      <c r="C965" s="49"/>
      <c r="D965" s="113" t="s">
        <v>77</v>
      </c>
      <c r="E965" s="32">
        <v>4.79</v>
      </c>
      <c r="F965" s="112">
        <v>65</v>
      </c>
      <c r="G965" s="109">
        <f t="shared" si="32"/>
        <v>311.35</v>
      </c>
    </row>
    <row r="966" ht="21" customHeight="1" spans="1:7">
      <c r="A966" s="134"/>
      <c r="B966" s="41"/>
      <c r="C966" s="49"/>
      <c r="D966" s="113" t="s">
        <v>77</v>
      </c>
      <c r="E966" s="32">
        <v>28.7</v>
      </c>
      <c r="F966" s="112">
        <v>65</v>
      </c>
      <c r="G966" s="109">
        <f t="shared" si="32"/>
        <v>1865.5</v>
      </c>
    </row>
    <row r="967" ht="21" customHeight="1" spans="1:7">
      <c r="A967" s="134"/>
      <c r="B967" s="41"/>
      <c r="C967" s="35"/>
      <c r="D967" s="113" t="s">
        <v>77</v>
      </c>
      <c r="E967" s="32">
        <v>10.2</v>
      </c>
      <c r="F967" s="112">
        <v>65</v>
      </c>
      <c r="G967" s="109">
        <f t="shared" ref="G967:G989" si="33">E967*F967</f>
        <v>663</v>
      </c>
    </row>
    <row r="968" ht="21" customHeight="1" spans="1:7">
      <c r="A968" s="134"/>
      <c r="B968" s="41"/>
      <c r="C968" s="32" t="s">
        <v>139</v>
      </c>
      <c r="D968" s="113" t="s">
        <v>14</v>
      </c>
      <c r="E968" s="32">
        <v>50.11</v>
      </c>
      <c r="F968" s="112">
        <v>320</v>
      </c>
      <c r="G968" s="109">
        <f t="shared" si="33"/>
        <v>16035.2</v>
      </c>
    </row>
    <row r="969" ht="21" customHeight="1" spans="1:7">
      <c r="A969" s="134"/>
      <c r="B969" s="41"/>
      <c r="C969" s="32" t="s">
        <v>95</v>
      </c>
      <c r="D969" s="113" t="s">
        <v>14</v>
      </c>
      <c r="E969" s="32">
        <v>6.75</v>
      </c>
      <c r="F969" s="112">
        <v>80</v>
      </c>
      <c r="G969" s="109">
        <f t="shared" si="33"/>
        <v>540</v>
      </c>
    </row>
    <row r="970" ht="21" customHeight="1" spans="1:7">
      <c r="A970" s="134"/>
      <c r="B970" s="41"/>
      <c r="C970" s="32" t="s">
        <v>142</v>
      </c>
      <c r="D970" s="113" t="s">
        <v>14</v>
      </c>
      <c r="E970" s="32">
        <v>2.61</v>
      </c>
      <c r="F970" s="112">
        <v>340</v>
      </c>
      <c r="G970" s="109">
        <f t="shared" si="33"/>
        <v>887.4</v>
      </c>
    </row>
    <row r="971" ht="21" customHeight="1" spans="1:7">
      <c r="A971" s="134"/>
      <c r="B971" s="41"/>
      <c r="C971" s="32"/>
      <c r="D971" s="113" t="s">
        <v>14</v>
      </c>
      <c r="E971" s="32">
        <v>6.3</v>
      </c>
      <c r="F971" s="112">
        <v>340</v>
      </c>
      <c r="G971" s="109">
        <f t="shared" si="33"/>
        <v>2142</v>
      </c>
    </row>
    <row r="972" ht="21" customHeight="1" spans="1:7">
      <c r="A972" s="134"/>
      <c r="B972" s="41"/>
      <c r="C972" s="32"/>
      <c r="D972" s="113" t="s">
        <v>14</v>
      </c>
      <c r="E972" s="32">
        <v>13.22</v>
      </c>
      <c r="F972" s="112">
        <v>340</v>
      </c>
      <c r="G972" s="109">
        <f t="shared" si="33"/>
        <v>4494.8</v>
      </c>
    </row>
    <row r="973" ht="21" customHeight="1" spans="1:7">
      <c r="A973" s="134"/>
      <c r="B973" s="41"/>
      <c r="C973" s="32"/>
      <c r="D973" s="113" t="s">
        <v>14</v>
      </c>
      <c r="E973" s="32">
        <v>0.79</v>
      </c>
      <c r="F973" s="112">
        <v>340</v>
      </c>
      <c r="G973" s="109">
        <f t="shared" si="33"/>
        <v>268.6</v>
      </c>
    </row>
    <row r="974" ht="21" customHeight="1" spans="1:7">
      <c r="A974" s="134"/>
      <c r="B974" s="41"/>
      <c r="C974" s="32"/>
      <c r="D974" s="113" t="s">
        <v>14</v>
      </c>
      <c r="E974" s="32">
        <v>0.97</v>
      </c>
      <c r="F974" s="112">
        <v>340</v>
      </c>
      <c r="G974" s="109">
        <f t="shared" si="33"/>
        <v>329.8</v>
      </c>
    </row>
    <row r="975" ht="21" customHeight="1" spans="1:7">
      <c r="A975" s="134"/>
      <c r="B975" s="41"/>
      <c r="C975" s="32" t="s">
        <v>320</v>
      </c>
      <c r="D975" s="113" t="s">
        <v>14</v>
      </c>
      <c r="E975" s="32">
        <v>0.57</v>
      </c>
      <c r="F975" s="112">
        <v>340</v>
      </c>
      <c r="G975" s="109">
        <f t="shared" si="33"/>
        <v>193.8</v>
      </c>
    </row>
    <row r="976" ht="21" customHeight="1" spans="1:7">
      <c r="A976" s="134"/>
      <c r="B976" s="41"/>
      <c r="C976" s="32"/>
      <c r="D976" s="113" t="s">
        <v>14</v>
      </c>
      <c r="E976" s="32">
        <v>3.3</v>
      </c>
      <c r="F976" s="112">
        <v>340</v>
      </c>
      <c r="G976" s="109">
        <f t="shared" si="33"/>
        <v>1122</v>
      </c>
    </row>
    <row r="977" ht="21" customHeight="1" spans="1:7">
      <c r="A977" s="134"/>
      <c r="B977" s="41"/>
      <c r="C977" s="32" t="s">
        <v>340</v>
      </c>
      <c r="D977" s="113" t="s">
        <v>14</v>
      </c>
      <c r="E977" s="32">
        <v>2.7</v>
      </c>
      <c r="F977" s="112">
        <v>85</v>
      </c>
      <c r="G977" s="109">
        <f t="shared" si="33"/>
        <v>229.5</v>
      </c>
    </row>
    <row r="978" ht="21" customHeight="1" spans="1:7">
      <c r="A978" s="134"/>
      <c r="B978" s="41"/>
      <c r="C978" s="32" t="s">
        <v>96</v>
      </c>
      <c r="D978" s="113" t="s">
        <v>77</v>
      </c>
      <c r="E978" s="32">
        <v>3.3</v>
      </c>
      <c r="F978" s="112">
        <v>65</v>
      </c>
      <c r="G978" s="109">
        <f t="shared" si="33"/>
        <v>214.5</v>
      </c>
    </row>
    <row r="979" ht="21" customHeight="1" spans="1:7">
      <c r="A979" s="134"/>
      <c r="B979" s="41"/>
      <c r="C979" s="32" t="s">
        <v>322</v>
      </c>
      <c r="D979" s="113" t="s">
        <v>77</v>
      </c>
      <c r="E979" s="32">
        <v>21.45</v>
      </c>
      <c r="F979" s="112">
        <v>120</v>
      </c>
      <c r="G979" s="109">
        <f t="shared" si="33"/>
        <v>2574</v>
      </c>
    </row>
    <row r="980" ht="21" customHeight="1" spans="1:7">
      <c r="A980" s="134"/>
      <c r="B980" s="41"/>
      <c r="C980" s="32" t="s">
        <v>143</v>
      </c>
      <c r="D980" s="113" t="s">
        <v>14</v>
      </c>
      <c r="E980" s="32">
        <v>0.73</v>
      </c>
      <c r="F980" s="112">
        <v>180</v>
      </c>
      <c r="G980" s="109">
        <f t="shared" si="33"/>
        <v>131.4</v>
      </c>
    </row>
    <row r="981" ht="21" customHeight="1" spans="1:7">
      <c r="A981" s="134"/>
      <c r="B981" s="41"/>
      <c r="C981" s="32" t="s">
        <v>452</v>
      </c>
      <c r="D981" s="113" t="s">
        <v>77</v>
      </c>
      <c r="E981" s="32">
        <v>10.79</v>
      </c>
      <c r="F981" s="112">
        <v>250</v>
      </c>
      <c r="G981" s="109">
        <f t="shared" si="33"/>
        <v>2697.5</v>
      </c>
    </row>
    <row r="982" ht="21" customHeight="1" spans="1:7">
      <c r="A982" s="134"/>
      <c r="B982" s="41"/>
      <c r="C982" s="32" t="s">
        <v>341</v>
      </c>
      <c r="D982" s="113" t="s">
        <v>14</v>
      </c>
      <c r="E982" s="32">
        <v>2.09</v>
      </c>
      <c r="F982" s="112">
        <v>340</v>
      </c>
      <c r="G982" s="109">
        <f t="shared" si="33"/>
        <v>710.6</v>
      </c>
    </row>
    <row r="983" ht="21" customHeight="1" spans="1:7">
      <c r="A983" s="134"/>
      <c r="B983" s="41"/>
      <c r="C983" s="32" t="s">
        <v>453</v>
      </c>
      <c r="D983" s="113" t="s">
        <v>14</v>
      </c>
      <c r="E983" s="32">
        <v>0.37</v>
      </c>
      <c r="F983" s="112">
        <v>340</v>
      </c>
      <c r="G983" s="109">
        <f t="shared" si="33"/>
        <v>125.8</v>
      </c>
    </row>
    <row r="984" ht="21" customHeight="1" spans="1:7">
      <c r="A984" s="134"/>
      <c r="B984" s="41"/>
      <c r="C984" s="32" t="s">
        <v>97</v>
      </c>
      <c r="D984" s="113" t="s">
        <v>98</v>
      </c>
      <c r="E984" s="114">
        <v>1</v>
      </c>
      <c r="F984" s="112">
        <v>400</v>
      </c>
      <c r="G984" s="109">
        <f t="shared" si="33"/>
        <v>400</v>
      </c>
    </row>
    <row r="985" ht="21" customHeight="1" spans="1:7">
      <c r="A985" s="134"/>
      <c r="B985" s="41"/>
      <c r="C985" s="32" t="s">
        <v>106</v>
      </c>
      <c r="D985" s="113" t="s">
        <v>38</v>
      </c>
      <c r="E985" s="114">
        <v>1</v>
      </c>
      <c r="F985" s="112">
        <v>4000</v>
      </c>
      <c r="G985" s="109">
        <f t="shared" si="33"/>
        <v>4000</v>
      </c>
    </row>
    <row r="986" ht="21" customHeight="1" spans="1:7">
      <c r="A986" s="134"/>
      <c r="B986" s="41"/>
      <c r="C986" s="34" t="s">
        <v>99</v>
      </c>
      <c r="D986" s="135" t="s">
        <v>14</v>
      </c>
      <c r="E986" s="32">
        <v>14.57</v>
      </c>
      <c r="F986" s="112">
        <v>70</v>
      </c>
      <c r="G986" s="109">
        <f t="shared" si="33"/>
        <v>1019.9</v>
      </c>
    </row>
    <row r="987" ht="21" customHeight="1" spans="1:7">
      <c r="A987" s="134"/>
      <c r="B987" s="41"/>
      <c r="C987" s="35"/>
      <c r="D987" s="135" t="s">
        <v>14</v>
      </c>
      <c r="E987" s="32">
        <v>12.48</v>
      </c>
      <c r="F987" s="112">
        <v>70</v>
      </c>
      <c r="G987" s="109">
        <f t="shared" si="33"/>
        <v>873.6</v>
      </c>
    </row>
    <row r="988" ht="21" customHeight="1" spans="1:7">
      <c r="A988" s="134"/>
      <c r="B988" s="41"/>
      <c r="C988" s="32" t="s">
        <v>146</v>
      </c>
      <c r="D988" s="113" t="s">
        <v>77</v>
      </c>
      <c r="E988" s="32">
        <v>147.35</v>
      </c>
      <c r="F988" s="112">
        <v>820</v>
      </c>
      <c r="G988" s="109">
        <f t="shared" si="33"/>
        <v>120827</v>
      </c>
    </row>
    <row r="989" ht="21" customHeight="1" spans="1:7">
      <c r="A989" s="134"/>
      <c r="B989" s="48"/>
      <c r="C989" s="32" t="s">
        <v>79</v>
      </c>
      <c r="D989" s="113" t="s">
        <v>77</v>
      </c>
      <c r="E989" s="32">
        <v>96.03</v>
      </c>
      <c r="F989" s="112">
        <v>560</v>
      </c>
      <c r="G989" s="109">
        <f t="shared" si="33"/>
        <v>53776.8</v>
      </c>
    </row>
    <row r="990" ht="21" customHeight="1" spans="1:7">
      <c r="A990" s="134"/>
      <c r="B990" s="26" t="s">
        <v>23</v>
      </c>
      <c r="C990" s="36"/>
      <c r="D990" s="27"/>
      <c r="E990" s="117"/>
      <c r="F990" s="118"/>
      <c r="G990" s="119">
        <f>SUM(G919:G989)</f>
        <v>242662</v>
      </c>
    </row>
    <row r="991" ht="21" customHeight="1" spans="1:7">
      <c r="A991" s="113">
        <v>33</v>
      </c>
      <c r="B991" s="40" t="s">
        <v>454</v>
      </c>
      <c r="C991" s="27" t="s">
        <v>161</v>
      </c>
      <c r="D991" s="27" t="s">
        <v>12</v>
      </c>
      <c r="E991" s="111">
        <v>1</v>
      </c>
      <c r="F991" s="112">
        <v>90</v>
      </c>
      <c r="G991" s="109">
        <f t="shared" ref="G991:G1003" si="34">E991*F991</f>
        <v>90</v>
      </c>
    </row>
    <row r="992" ht="21" customHeight="1" spans="1:7">
      <c r="A992" s="113"/>
      <c r="B992" s="41"/>
      <c r="C992" s="27" t="s">
        <v>88</v>
      </c>
      <c r="D992" s="27" t="s">
        <v>12</v>
      </c>
      <c r="E992" s="111">
        <v>1</v>
      </c>
      <c r="F992" s="112">
        <v>220</v>
      </c>
      <c r="G992" s="109">
        <f t="shared" si="34"/>
        <v>220</v>
      </c>
    </row>
    <row r="993" ht="21" customHeight="1" spans="1:7">
      <c r="A993" s="113"/>
      <c r="B993" s="41"/>
      <c r="C993" s="27" t="s">
        <v>32</v>
      </c>
      <c r="D993" s="27" t="s">
        <v>12</v>
      </c>
      <c r="E993" s="111">
        <v>2</v>
      </c>
      <c r="F993" s="112">
        <v>220</v>
      </c>
      <c r="G993" s="109">
        <f t="shared" si="34"/>
        <v>440</v>
      </c>
    </row>
    <row r="994" ht="21" customHeight="1" spans="1:7">
      <c r="A994" s="113"/>
      <c r="B994" s="41"/>
      <c r="C994" s="27" t="s">
        <v>40</v>
      </c>
      <c r="D994" s="27" t="s">
        <v>12</v>
      </c>
      <c r="E994" s="111">
        <v>1</v>
      </c>
      <c r="F994" s="112">
        <v>90</v>
      </c>
      <c r="G994" s="109">
        <f t="shared" si="34"/>
        <v>90</v>
      </c>
    </row>
    <row r="995" ht="21" customHeight="1" spans="1:7">
      <c r="A995" s="113"/>
      <c r="B995" s="41"/>
      <c r="C995" s="27" t="s">
        <v>196</v>
      </c>
      <c r="D995" s="27" t="s">
        <v>12</v>
      </c>
      <c r="E995" s="111">
        <v>1</v>
      </c>
      <c r="F995" s="112">
        <v>220</v>
      </c>
      <c r="G995" s="109">
        <f t="shared" si="34"/>
        <v>220</v>
      </c>
    </row>
    <row r="996" ht="21" customHeight="1" spans="1:7">
      <c r="A996" s="113"/>
      <c r="B996" s="41"/>
      <c r="C996" s="27" t="s">
        <v>455</v>
      </c>
      <c r="D996" s="27" t="s">
        <v>12</v>
      </c>
      <c r="E996" s="111">
        <v>5</v>
      </c>
      <c r="F996" s="112">
        <v>20</v>
      </c>
      <c r="G996" s="109">
        <f t="shared" si="34"/>
        <v>100</v>
      </c>
    </row>
    <row r="997" ht="21" customHeight="1" spans="1:7">
      <c r="A997" s="113"/>
      <c r="B997" s="41"/>
      <c r="C997" s="27" t="s">
        <v>376</v>
      </c>
      <c r="D997" s="27" t="s">
        <v>12</v>
      </c>
      <c r="E997" s="111">
        <v>1</v>
      </c>
      <c r="F997" s="112">
        <v>80</v>
      </c>
      <c r="G997" s="109">
        <f t="shared" si="34"/>
        <v>80</v>
      </c>
    </row>
    <row r="998" ht="33" customHeight="1" spans="1:7">
      <c r="A998" s="113"/>
      <c r="B998" s="41"/>
      <c r="C998" s="27" t="s">
        <v>456</v>
      </c>
      <c r="D998" s="27" t="s">
        <v>12</v>
      </c>
      <c r="E998" s="111">
        <v>1</v>
      </c>
      <c r="F998" s="112">
        <v>20</v>
      </c>
      <c r="G998" s="109">
        <f t="shared" si="34"/>
        <v>20</v>
      </c>
    </row>
    <row r="999" ht="21" customHeight="1" spans="1:7">
      <c r="A999" s="113"/>
      <c r="B999" s="41"/>
      <c r="C999" s="27" t="s">
        <v>310</v>
      </c>
      <c r="D999" s="27" t="s">
        <v>12</v>
      </c>
      <c r="E999" s="111">
        <v>1</v>
      </c>
      <c r="F999" s="112">
        <v>20</v>
      </c>
      <c r="G999" s="109">
        <f t="shared" si="34"/>
        <v>20</v>
      </c>
    </row>
    <row r="1000" ht="21" customHeight="1" spans="1:7">
      <c r="A1000" s="113"/>
      <c r="B1000" s="41"/>
      <c r="C1000" s="27" t="s">
        <v>457</v>
      </c>
      <c r="D1000" s="27" t="s">
        <v>12</v>
      </c>
      <c r="E1000" s="111">
        <v>2</v>
      </c>
      <c r="F1000" s="112">
        <v>10</v>
      </c>
      <c r="G1000" s="109">
        <f t="shared" si="34"/>
        <v>20</v>
      </c>
    </row>
    <row r="1001" ht="21" customHeight="1" spans="1:7">
      <c r="A1001" s="113"/>
      <c r="B1001" s="41"/>
      <c r="C1001" s="27" t="s">
        <v>367</v>
      </c>
      <c r="D1001" s="27" t="s">
        <v>12</v>
      </c>
      <c r="E1001" s="111">
        <v>1</v>
      </c>
      <c r="F1001" s="112">
        <v>100</v>
      </c>
      <c r="G1001" s="109">
        <f t="shared" si="34"/>
        <v>100</v>
      </c>
    </row>
    <row r="1002" ht="21" customHeight="1" spans="1:7">
      <c r="A1002" s="113"/>
      <c r="B1002" s="41"/>
      <c r="C1002" s="32" t="s">
        <v>76</v>
      </c>
      <c r="D1002" s="113" t="s">
        <v>77</v>
      </c>
      <c r="E1002" s="32">
        <v>7.8</v>
      </c>
      <c r="F1002" s="112">
        <v>65</v>
      </c>
      <c r="G1002" s="109">
        <f t="shared" ref="G1002:G1029" si="35">E1002*F1002</f>
        <v>507</v>
      </c>
    </row>
    <row r="1003" ht="21" customHeight="1" spans="1:7">
      <c r="A1003" s="113"/>
      <c r="B1003" s="41"/>
      <c r="C1003" s="32"/>
      <c r="D1003" s="113" t="s">
        <v>77</v>
      </c>
      <c r="E1003" s="32">
        <v>54.6</v>
      </c>
      <c r="F1003" s="112">
        <v>65</v>
      </c>
      <c r="G1003" s="109">
        <f t="shared" si="35"/>
        <v>3549</v>
      </c>
    </row>
    <row r="1004" ht="21" customHeight="1" spans="1:7">
      <c r="A1004" s="113"/>
      <c r="B1004" s="41"/>
      <c r="C1004" s="32"/>
      <c r="D1004" s="113" t="s">
        <v>77</v>
      </c>
      <c r="E1004" s="32">
        <v>135.45</v>
      </c>
      <c r="F1004" s="112">
        <v>65</v>
      </c>
      <c r="G1004" s="109">
        <f t="shared" si="35"/>
        <v>8804.25</v>
      </c>
    </row>
    <row r="1005" ht="21" customHeight="1" spans="1:7">
      <c r="A1005" s="113"/>
      <c r="B1005" s="41"/>
      <c r="C1005" s="32"/>
      <c r="D1005" s="113" t="s">
        <v>77</v>
      </c>
      <c r="E1005" s="32">
        <v>27.75</v>
      </c>
      <c r="F1005" s="112">
        <v>65</v>
      </c>
      <c r="G1005" s="109">
        <f t="shared" si="35"/>
        <v>1803.75</v>
      </c>
    </row>
    <row r="1006" ht="21" customHeight="1" spans="1:7">
      <c r="A1006" s="113"/>
      <c r="B1006" s="41"/>
      <c r="C1006" s="32"/>
      <c r="D1006" s="113" t="s">
        <v>77</v>
      </c>
      <c r="E1006" s="32">
        <v>2.8</v>
      </c>
      <c r="F1006" s="112">
        <v>65</v>
      </c>
      <c r="G1006" s="109">
        <f t="shared" si="35"/>
        <v>182</v>
      </c>
    </row>
    <row r="1007" ht="21" customHeight="1" spans="1:7">
      <c r="A1007" s="113"/>
      <c r="B1007" s="41"/>
      <c r="C1007" s="32"/>
      <c r="D1007" s="113" t="s">
        <v>77</v>
      </c>
      <c r="E1007" s="32">
        <v>9.45</v>
      </c>
      <c r="F1007" s="112">
        <v>65</v>
      </c>
      <c r="G1007" s="109">
        <f t="shared" si="35"/>
        <v>614.25</v>
      </c>
    </row>
    <row r="1008" ht="21" customHeight="1" spans="1:7">
      <c r="A1008" s="113"/>
      <c r="B1008" s="41"/>
      <c r="C1008" s="32"/>
      <c r="D1008" s="113" t="s">
        <v>77</v>
      </c>
      <c r="E1008" s="32">
        <v>1</v>
      </c>
      <c r="F1008" s="112">
        <v>65</v>
      </c>
      <c r="G1008" s="109">
        <f t="shared" si="35"/>
        <v>65</v>
      </c>
    </row>
    <row r="1009" ht="21" customHeight="1" spans="1:7">
      <c r="A1009" s="113"/>
      <c r="B1009" s="41"/>
      <c r="C1009" s="32" t="s">
        <v>140</v>
      </c>
      <c r="D1009" s="113" t="s">
        <v>14</v>
      </c>
      <c r="E1009" s="32">
        <v>3.47</v>
      </c>
      <c r="F1009" s="112">
        <v>180</v>
      </c>
      <c r="G1009" s="109">
        <f t="shared" si="35"/>
        <v>624.6</v>
      </c>
    </row>
    <row r="1010" ht="21" customHeight="1" spans="1:7">
      <c r="A1010" s="113"/>
      <c r="B1010" s="41"/>
      <c r="C1010" s="32"/>
      <c r="D1010" s="113" t="s">
        <v>14</v>
      </c>
      <c r="E1010" s="32">
        <v>6.5</v>
      </c>
      <c r="F1010" s="112">
        <v>180</v>
      </c>
      <c r="G1010" s="109">
        <f t="shared" si="35"/>
        <v>1170</v>
      </c>
    </row>
    <row r="1011" ht="21" customHeight="1" spans="1:7">
      <c r="A1011" s="113"/>
      <c r="B1011" s="41"/>
      <c r="C1011" s="32"/>
      <c r="D1011" s="113" t="s">
        <v>14</v>
      </c>
      <c r="E1011" s="32">
        <v>23.86</v>
      </c>
      <c r="F1011" s="112">
        <v>180</v>
      </c>
      <c r="G1011" s="109">
        <f t="shared" si="35"/>
        <v>4294.8</v>
      </c>
    </row>
    <row r="1012" ht="21" customHeight="1" spans="1:7">
      <c r="A1012" s="113"/>
      <c r="B1012" s="41"/>
      <c r="C1012" s="32" t="s">
        <v>78</v>
      </c>
      <c r="D1012" s="113" t="s">
        <v>14</v>
      </c>
      <c r="E1012" s="32">
        <v>12.53</v>
      </c>
      <c r="F1012" s="112">
        <v>180</v>
      </c>
      <c r="G1012" s="109">
        <f t="shared" si="35"/>
        <v>2255.4</v>
      </c>
    </row>
    <row r="1013" ht="21" customHeight="1" spans="1:7">
      <c r="A1013" s="113"/>
      <c r="B1013" s="41"/>
      <c r="C1013" s="32"/>
      <c r="D1013" s="113" t="s">
        <v>14</v>
      </c>
      <c r="E1013" s="32">
        <v>1.08</v>
      </c>
      <c r="F1013" s="112">
        <v>180</v>
      </c>
      <c r="G1013" s="109">
        <f t="shared" si="35"/>
        <v>194.4</v>
      </c>
    </row>
    <row r="1014" ht="21" customHeight="1" spans="1:7">
      <c r="A1014" s="113"/>
      <c r="B1014" s="41"/>
      <c r="C1014" s="32" t="s">
        <v>95</v>
      </c>
      <c r="D1014" s="113" t="s">
        <v>14</v>
      </c>
      <c r="E1014" s="32">
        <v>14.36</v>
      </c>
      <c r="F1014" s="112">
        <v>80</v>
      </c>
      <c r="G1014" s="109">
        <f t="shared" si="35"/>
        <v>1148.8</v>
      </c>
    </row>
    <row r="1015" ht="21" customHeight="1" spans="1:7">
      <c r="A1015" s="113"/>
      <c r="B1015" s="41"/>
      <c r="C1015" s="32" t="s">
        <v>141</v>
      </c>
      <c r="D1015" s="113" t="s">
        <v>77</v>
      </c>
      <c r="E1015" s="32">
        <v>7.75</v>
      </c>
      <c r="F1015" s="112">
        <v>100</v>
      </c>
      <c r="G1015" s="109">
        <f t="shared" si="35"/>
        <v>775</v>
      </c>
    </row>
    <row r="1016" ht="21" customHeight="1" spans="1:7">
      <c r="A1016" s="113"/>
      <c r="B1016" s="41"/>
      <c r="C1016" s="32"/>
      <c r="D1016" s="113" t="s">
        <v>77</v>
      </c>
      <c r="E1016" s="32">
        <v>1</v>
      </c>
      <c r="F1016" s="112">
        <v>100</v>
      </c>
      <c r="G1016" s="109">
        <f t="shared" si="35"/>
        <v>100</v>
      </c>
    </row>
    <row r="1017" ht="21" customHeight="1" spans="1:7">
      <c r="A1017" s="113"/>
      <c r="B1017" s="41"/>
      <c r="C1017" s="32" t="s">
        <v>321</v>
      </c>
      <c r="D1017" s="113" t="s">
        <v>77</v>
      </c>
      <c r="E1017" s="32">
        <v>27.75</v>
      </c>
      <c r="F1017" s="112">
        <v>120</v>
      </c>
      <c r="G1017" s="109">
        <f t="shared" si="35"/>
        <v>3330</v>
      </c>
    </row>
    <row r="1018" ht="21" customHeight="1" spans="1:7">
      <c r="A1018" s="113"/>
      <c r="B1018" s="41"/>
      <c r="C1018" s="32"/>
      <c r="D1018" s="113" t="s">
        <v>77</v>
      </c>
      <c r="E1018" s="32">
        <v>46.0731</v>
      </c>
      <c r="F1018" s="112">
        <v>120</v>
      </c>
      <c r="G1018" s="109">
        <f t="shared" si="35"/>
        <v>5528.772</v>
      </c>
    </row>
    <row r="1019" ht="21" customHeight="1" spans="1:7">
      <c r="A1019" s="113"/>
      <c r="B1019" s="41"/>
      <c r="C1019" s="32" t="s">
        <v>96</v>
      </c>
      <c r="D1019" s="113" t="s">
        <v>77</v>
      </c>
      <c r="E1019" s="32">
        <v>5.93</v>
      </c>
      <c r="F1019" s="112">
        <v>65</v>
      </c>
      <c r="G1019" s="109">
        <f t="shared" si="35"/>
        <v>385.45</v>
      </c>
    </row>
    <row r="1020" ht="21" customHeight="1" spans="1:7">
      <c r="A1020" s="113"/>
      <c r="B1020" s="41"/>
      <c r="C1020" s="32" t="s">
        <v>142</v>
      </c>
      <c r="D1020" s="113" t="s">
        <v>14</v>
      </c>
      <c r="E1020" s="32">
        <v>0.19</v>
      </c>
      <c r="F1020" s="112">
        <v>340</v>
      </c>
      <c r="G1020" s="109">
        <f t="shared" si="35"/>
        <v>64.6</v>
      </c>
    </row>
    <row r="1021" ht="21" customHeight="1" spans="1:7">
      <c r="A1021" s="113"/>
      <c r="B1021" s="41"/>
      <c r="C1021" s="32"/>
      <c r="D1021" s="113" t="s">
        <v>14</v>
      </c>
      <c r="E1021" s="32">
        <v>1.7</v>
      </c>
      <c r="F1021" s="112">
        <v>340</v>
      </c>
      <c r="G1021" s="109">
        <f t="shared" si="35"/>
        <v>578</v>
      </c>
    </row>
    <row r="1022" ht="21" customHeight="1" spans="1:7">
      <c r="A1022" s="113"/>
      <c r="B1022" s="41"/>
      <c r="C1022" s="32" t="s">
        <v>320</v>
      </c>
      <c r="D1022" s="113" t="s">
        <v>14</v>
      </c>
      <c r="E1022" s="32">
        <v>1.11</v>
      </c>
      <c r="F1022" s="112">
        <v>340</v>
      </c>
      <c r="G1022" s="109">
        <f t="shared" si="35"/>
        <v>377.4</v>
      </c>
    </row>
    <row r="1023" ht="21" customHeight="1" spans="1:7">
      <c r="A1023" s="113"/>
      <c r="B1023" s="41"/>
      <c r="C1023" s="32" t="s">
        <v>458</v>
      </c>
      <c r="D1023" s="113" t="s">
        <v>14</v>
      </c>
      <c r="E1023" s="32">
        <v>1.8</v>
      </c>
      <c r="F1023" s="112">
        <v>340</v>
      </c>
      <c r="G1023" s="109">
        <f t="shared" si="35"/>
        <v>612</v>
      </c>
    </row>
    <row r="1024" ht="21" customHeight="1" spans="1:7">
      <c r="A1024" s="113"/>
      <c r="B1024" s="41"/>
      <c r="C1024" s="32"/>
      <c r="D1024" s="113" t="s">
        <v>14</v>
      </c>
      <c r="E1024" s="32">
        <v>2</v>
      </c>
      <c r="F1024" s="112">
        <v>340</v>
      </c>
      <c r="G1024" s="109">
        <f t="shared" si="35"/>
        <v>680</v>
      </c>
    </row>
    <row r="1025" ht="21" customHeight="1" spans="1:7">
      <c r="A1025" s="113"/>
      <c r="B1025" s="41"/>
      <c r="C1025" s="32" t="s">
        <v>97</v>
      </c>
      <c r="D1025" s="27" t="s">
        <v>98</v>
      </c>
      <c r="E1025" s="111">
        <v>1</v>
      </c>
      <c r="F1025" s="112">
        <v>400</v>
      </c>
      <c r="G1025" s="109">
        <f t="shared" si="35"/>
        <v>400</v>
      </c>
    </row>
    <row r="1026" ht="21" customHeight="1" spans="1:7">
      <c r="A1026" s="113"/>
      <c r="B1026" s="41"/>
      <c r="C1026" s="32" t="s">
        <v>162</v>
      </c>
      <c r="D1026" s="27" t="s">
        <v>38</v>
      </c>
      <c r="E1026" s="111">
        <v>1</v>
      </c>
      <c r="F1026" s="112">
        <v>2000</v>
      </c>
      <c r="G1026" s="109">
        <f t="shared" si="35"/>
        <v>2000</v>
      </c>
    </row>
    <row r="1027" ht="21" customHeight="1" spans="1:7">
      <c r="A1027" s="113"/>
      <c r="B1027" s="41"/>
      <c r="C1027" s="32" t="s">
        <v>99</v>
      </c>
      <c r="D1027" s="113" t="s">
        <v>14</v>
      </c>
      <c r="E1027" s="32">
        <v>10.07</v>
      </c>
      <c r="F1027" s="112">
        <v>70</v>
      </c>
      <c r="G1027" s="109">
        <f t="shared" si="35"/>
        <v>704.9</v>
      </c>
    </row>
    <row r="1028" ht="21" customHeight="1" spans="1:7">
      <c r="A1028" s="113"/>
      <c r="B1028" s="41"/>
      <c r="C1028" s="32" t="s">
        <v>146</v>
      </c>
      <c r="D1028" s="113" t="s">
        <v>77</v>
      </c>
      <c r="E1028" s="32">
        <v>90.62</v>
      </c>
      <c r="F1028" s="112">
        <v>820</v>
      </c>
      <c r="G1028" s="109">
        <f t="shared" si="35"/>
        <v>74308.4</v>
      </c>
    </row>
    <row r="1029" ht="21" customHeight="1" spans="1:7">
      <c r="A1029" s="113"/>
      <c r="B1029" s="48"/>
      <c r="C1029" s="32" t="s">
        <v>79</v>
      </c>
      <c r="D1029" s="113" t="s">
        <v>77</v>
      </c>
      <c r="E1029" s="32">
        <v>101.3</v>
      </c>
      <c r="F1029" s="112">
        <v>560</v>
      </c>
      <c r="G1029" s="109">
        <f t="shared" si="35"/>
        <v>56728</v>
      </c>
    </row>
    <row r="1030" ht="21" customHeight="1" spans="1:7">
      <c r="A1030" s="134"/>
      <c r="B1030" s="26" t="s">
        <v>23</v>
      </c>
      <c r="C1030" s="36"/>
      <c r="D1030" s="27"/>
      <c r="E1030" s="117"/>
      <c r="F1030" s="118"/>
      <c r="G1030" s="119">
        <f>SUM(G991:G1029)</f>
        <v>173185.772</v>
      </c>
    </row>
    <row r="1031" ht="21" customHeight="1" spans="1:7">
      <c r="A1031" s="113">
        <v>34</v>
      </c>
      <c r="B1031" s="40" t="s">
        <v>459</v>
      </c>
      <c r="C1031" s="27" t="s">
        <v>312</v>
      </c>
      <c r="D1031" s="27" t="s">
        <v>12</v>
      </c>
      <c r="E1031" s="111">
        <v>4</v>
      </c>
      <c r="F1031" s="112">
        <v>100</v>
      </c>
      <c r="G1031" s="109">
        <f t="shared" ref="G1031:G1065" si="36">E1031*F1031</f>
        <v>400</v>
      </c>
    </row>
    <row r="1032" ht="21" customHeight="1" spans="1:7">
      <c r="A1032" s="113"/>
      <c r="B1032" s="41"/>
      <c r="C1032" s="27" t="s">
        <v>345</v>
      </c>
      <c r="D1032" s="27" t="s">
        <v>12</v>
      </c>
      <c r="E1032" s="111">
        <v>5</v>
      </c>
      <c r="F1032" s="112">
        <v>20</v>
      </c>
      <c r="G1032" s="109">
        <f t="shared" si="36"/>
        <v>100</v>
      </c>
    </row>
    <row r="1033" ht="21" customHeight="1" spans="1:7">
      <c r="A1033" s="113"/>
      <c r="B1033" s="41"/>
      <c r="C1033" s="27" t="s">
        <v>319</v>
      </c>
      <c r="D1033" s="27" t="s">
        <v>12</v>
      </c>
      <c r="E1033" s="111">
        <v>2</v>
      </c>
      <c r="F1033" s="112">
        <v>600</v>
      </c>
      <c r="G1033" s="109">
        <f t="shared" si="36"/>
        <v>1200</v>
      </c>
    </row>
    <row r="1034" ht="21" customHeight="1" spans="1:7">
      <c r="A1034" s="113"/>
      <c r="B1034" s="41"/>
      <c r="C1034" s="27" t="s">
        <v>335</v>
      </c>
      <c r="D1034" s="27" t="s">
        <v>12</v>
      </c>
      <c r="E1034" s="111">
        <v>4</v>
      </c>
      <c r="F1034" s="112">
        <v>50</v>
      </c>
      <c r="G1034" s="109">
        <f t="shared" si="36"/>
        <v>200</v>
      </c>
    </row>
    <row r="1035" ht="21" customHeight="1" spans="1:7">
      <c r="A1035" s="113"/>
      <c r="B1035" s="41"/>
      <c r="C1035" s="27" t="s">
        <v>121</v>
      </c>
      <c r="D1035" s="27" t="s">
        <v>12</v>
      </c>
      <c r="E1035" s="111">
        <v>2</v>
      </c>
      <c r="F1035" s="112">
        <v>10</v>
      </c>
      <c r="G1035" s="109">
        <f t="shared" si="36"/>
        <v>20</v>
      </c>
    </row>
    <row r="1036" ht="21" customHeight="1" spans="1:7">
      <c r="A1036" s="113"/>
      <c r="B1036" s="41"/>
      <c r="C1036" s="27" t="s">
        <v>41</v>
      </c>
      <c r="D1036" s="27" t="s">
        <v>12</v>
      </c>
      <c r="E1036" s="111">
        <v>1</v>
      </c>
      <c r="F1036" s="112">
        <v>50</v>
      </c>
      <c r="G1036" s="109">
        <f t="shared" si="36"/>
        <v>50</v>
      </c>
    </row>
    <row r="1037" ht="21" customHeight="1" spans="1:7">
      <c r="A1037" s="113"/>
      <c r="B1037" s="41"/>
      <c r="C1037" s="27" t="s">
        <v>110</v>
      </c>
      <c r="D1037" s="27" t="s">
        <v>12</v>
      </c>
      <c r="E1037" s="111">
        <v>1</v>
      </c>
      <c r="F1037" s="112">
        <v>200</v>
      </c>
      <c r="G1037" s="109">
        <f t="shared" si="36"/>
        <v>200</v>
      </c>
    </row>
    <row r="1038" ht="21" customHeight="1" spans="1:7">
      <c r="A1038" s="113"/>
      <c r="B1038" s="41"/>
      <c r="C1038" s="27" t="s">
        <v>94</v>
      </c>
      <c r="D1038" s="27" t="s">
        <v>12</v>
      </c>
      <c r="E1038" s="111">
        <v>3</v>
      </c>
      <c r="F1038" s="112">
        <v>90</v>
      </c>
      <c r="G1038" s="109">
        <f t="shared" si="36"/>
        <v>270</v>
      </c>
    </row>
    <row r="1039" ht="21" customHeight="1" spans="1:7">
      <c r="A1039" s="113"/>
      <c r="B1039" s="41"/>
      <c r="C1039" s="27" t="s">
        <v>45</v>
      </c>
      <c r="D1039" s="27" t="s">
        <v>12</v>
      </c>
      <c r="E1039" s="111">
        <v>1</v>
      </c>
      <c r="F1039" s="112">
        <v>90</v>
      </c>
      <c r="G1039" s="109">
        <f t="shared" si="36"/>
        <v>90</v>
      </c>
    </row>
    <row r="1040" ht="21" customHeight="1" spans="1:7">
      <c r="A1040" s="113"/>
      <c r="B1040" s="41"/>
      <c r="C1040" s="27" t="s">
        <v>33</v>
      </c>
      <c r="D1040" s="27" t="s">
        <v>12</v>
      </c>
      <c r="E1040" s="111">
        <v>1</v>
      </c>
      <c r="F1040" s="112">
        <v>220</v>
      </c>
      <c r="G1040" s="109">
        <f t="shared" si="36"/>
        <v>220</v>
      </c>
    </row>
    <row r="1041" ht="21" customHeight="1" spans="1:7">
      <c r="A1041" s="113"/>
      <c r="B1041" s="41"/>
      <c r="C1041" s="27" t="s">
        <v>11</v>
      </c>
      <c r="D1041" s="27" t="s">
        <v>12</v>
      </c>
      <c r="E1041" s="111">
        <v>1</v>
      </c>
      <c r="F1041" s="112">
        <v>200</v>
      </c>
      <c r="G1041" s="109">
        <f t="shared" si="36"/>
        <v>200</v>
      </c>
    </row>
    <row r="1042" ht="21" customHeight="1" spans="1:7">
      <c r="A1042" s="113"/>
      <c r="B1042" s="41"/>
      <c r="C1042" s="27" t="s">
        <v>50</v>
      </c>
      <c r="D1042" s="27" t="s">
        <v>12</v>
      </c>
      <c r="E1042" s="111">
        <v>1</v>
      </c>
      <c r="F1042" s="112">
        <v>220</v>
      </c>
      <c r="G1042" s="109">
        <f t="shared" si="36"/>
        <v>220</v>
      </c>
    </row>
    <row r="1043" ht="21" customHeight="1" spans="1:7">
      <c r="A1043" s="113"/>
      <c r="B1043" s="41"/>
      <c r="C1043" s="27" t="s">
        <v>196</v>
      </c>
      <c r="D1043" s="27" t="s">
        <v>12</v>
      </c>
      <c r="E1043" s="111">
        <v>1</v>
      </c>
      <c r="F1043" s="112">
        <v>220</v>
      </c>
      <c r="G1043" s="109">
        <f t="shared" si="36"/>
        <v>220</v>
      </c>
    </row>
    <row r="1044" ht="21" customHeight="1" spans="1:7">
      <c r="A1044" s="113"/>
      <c r="B1044" s="41"/>
      <c r="C1044" s="27" t="s">
        <v>41</v>
      </c>
      <c r="D1044" s="27" t="s">
        <v>12</v>
      </c>
      <c r="E1044" s="111">
        <v>30</v>
      </c>
      <c r="F1044" s="112">
        <v>50</v>
      </c>
      <c r="G1044" s="109">
        <f t="shared" si="36"/>
        <v>1500</v>
      </c>
    </row>
    <row r="1045" ht="21" customHeight="1" spans="1:7">
      <c r="A1045" s="113"/>
      <c r="B1045" s="41"/>
      <c r="C1045" s="27" t="s">
        <v>42</v>
      </c>
      <c r="D1045" s="27" t="s">
        <v>12</v>
      </c>
      <c r="E1045" s="111">
        <v>48</v>
      </c>
      <c r="F1045" s="112">
        <v>20</v>
      </c>
      <c r="G1045" s="109">
        <f t="shared" si="36"/>
        <v>960</v>
      </c>
    </row>
    <row r="1046" ht="35" customHeight="1" spans="1:7">
      <c r="A1046" s="113"/>
      <c r="B1046" s="41"/>
      <c r="C1046" s="27" t="s">
        <v>91</v>
      </c>
      <c r="D1046" s="27" t="s">
        <v>71</v>
      </c>
      <c r="E1046" s="111">
        <v>3</v>
      </c>
      <c r="F1046" s="112">
        <v>160</v>
      </c>
      <c r="G1046" s="109">
        <f t="shared" si="36"/>
        <v>480</v>
      </c>
    </row>
    <row r="1047" ht="21" customHeight="1" spans="1:7">
      <c r="A1047" s="113"/>
      <c r="B1047" s="41"/>
      <c r="C1047" s="27" t="s">
        <v>44</v>
      </c>
      <c r="D1047" s="27" t="s">
        <v>12</v>
      </c>
      <c r="E1047" s="111">
        <v>1</v>
      </c>
      <c r="F1047" s="112">
        <v>120</v>
      </c>
      <c r="G1047" s="109">
        <f t="shared" si="36"/>
        <v>120</v>
      </c>
    </row>
    <row r="1048" ht="21" customHeight="1" spans="1:7">
      <c r="A1048" s="113"/>
      <c r="B1048" s="41"/>
      <c r="C1048" s="27" t="s">
        <v>43</v>
      </c>
      <c r="D1048" s="27" t="s">
        <v>12</v>
      </c>
      <c r="E1048" s="111">
        <v>1</v>
      </c>
      <c r="F1048" s="112">
        <v>20</v>
      </c>
      <c r="G1048" s="109">
        <f t="shared" si="36"/>
        <v>20</v>
      </c>
    </row>
    <row r="1049" ht="21" customHeight="1" spans="1:7">
      <c r="A1049" s="113"/>
      <c r="B1049" s="41"/>
      <c r="C1049" s="27" t="s">
        <v>42</v>
      </c>
      <c r="D1049" s="27" t="s">
        <v>12</v>
      </c>
      <c r="E1049" s="111">
        <v>13</v>
      </c>
      <c r="F1049" s="112">
        <v>10</v>
      </c>
      <c r="G1049" s="109">
        <f t="shared" si="36"/>
        <v>130</v>
      </c>
    </row>
    <row r="1050" ht="21" customHeight="1" spans="1:7">
      <c r="A1050" s="113"/>
      <c r="B1050" s="41"/>
      <c r="C1050" s="27" t="s">
        <v>47</v>
      </c>
      <c r="D1050" s="27" t="s">
        <v>12</v>
      </c>
      <c r="E1050" s="111">
        <v>2</v>
      </c>
      <c r="F1050" s="112">
        <v>15</v>
      </c>
      <c r="G1050" s="109">
        <f t="shared" si="36"/>
        <v>30</v>
      </c>
    </row>
    <row r="1051" ht="21" customHeight="1" spans="1:7">
      <c r="A1051" s="113"/>
      <c r="B1051" s="41"/>
      <c r="C1051" s="27" t="s">
        <v>93</v>
      </c>
      <c r="D1051" s="27" t="s">
        <v>12</v>
      </c>
      <c r="E1051" s="111">
        <v>5</v>
      </c>
      <c r="F1051" s="112">
        <v>90</v>
      </c>
      <c r="G1051" s="109">
        <f t="shared" si="36"/>
        <v>450</v>
      </c>
    </row>
    <row r="1052" ht="21" customHeight="1" spans="1:7">
      <c r="A1052" s="113"/>
      <c r="B1052" s="41"/>
      <c r="C1052" s="27" t="s">
        <v>290</v>
      </c>
      <c r="D1052" s="27" t="s">
        <v>12</v>
      </c>
      <c r="E1052" s="111">
        <v>1</v>
      </c>
      <c r="F1052" s="112">
        <v>20</v>
      </c>
      <c r="G1052" s="109">
        <f t="shared" si="36"/>
        <v>20</v>
      </c>
    </row>
    <row r="1053" ht="21" customHeight="1" spans="1:7">
      <c r="A1053" s="134"/>
      <c r="B1053" s="41"/>
      <c r="C1053" s="27" t="s">
        <v>42</v>
      </c>
      <c r="D1053" s="27" t="s">
        <v>12</v>
      </c>
      <c r="E1053" s="111">
        <v>4</v>
      </c>
      <c r="F1053" s="112">
        <v>10</v>
      </c>
      <c r="G1053" s="109">
        <f t="shared" si="36"/>
        <v>40</v>
      </c>
    </row>
    <row r="1054" ht="21" customHeight="1" spans="1:7">
      <c r="A1054" s="134"/>
      <c r="B1054" s="41"/>
      <c r="C1054" s="32" t="s">
        <v>76</v>
      </c>
      <c r="D1054" s="113" t="s">
        <v>77</v>
      </c>
      <c r="E1054" s="32">
        <v>5.16</v>
      </c>
      <c r="F1054" s="112">
        <v>65</v>
      </c>
      <c r="G1054" s="109">
        <f t="shared" si="36"/>
        <v>335.4</v>
      </c>
    </row>
    <row r="1055" ht="21" customHeight="1" spans="1:7">
      <c r="A1055" s="134"/>
      <c r="B1055" s="41"/>
      <c r="C1055" s="32"/>
      <c r="D1055" s="113" t="s">
        <v>77</v>
      </c>
      <c r="E1055" s="32">
        <v>31.74</v>
      </c>
      <c r="F1055" s="112">
        <v>65</v>
      </c>
      <c r="G1055" s="109">
        <f t="shared" si="36"/>
        <v>2063.1</v>
      </c>
    </row>
    <row r="1056" ht="21" customHeight="1" spans="1:7">
      <c r="A1056" s="134"/>
      <c r="B1056" s="41"/>
      <c r="C1056" s="32"/>
      <c r="D1056" s="113" t="s">
        <v>77</v>
      </c>
      <c r="E1056" s="32">
        <v>5.88</v>
      </c>
      <c r="F1056" s="112">
        <v>65</v>
      </c>
      <c r="G1056" s="109">
        <f t="shared" si="36"/>
        <v>382.2</v>
      </c>
    </row>
    <row r="1057" ht="21" customHeight="1" spans="1:7">
      <c r="A1057" s="134"/>
      <c r="B1057" s="41"/>
      <c r="C1057" s="32"/>
      <c r="D1057" s="113" t="s">
        <v>77</v>
      </c>
      <c r="E1057" s="32">
        <v>6.96</v>
      </c>
      <c r="F1057" s="112">
        <v>65</v>
      </c>
      <c r="G1057" s="109">
        <f t="shared" si="36"/>
        <v>452.4</v>
      </c>
    </row>
    <row r="1058" ht="21" customHeight="1" spans="1:7">
      <c r="A1058" s="134"/>
      <c r="B1058" s="41"/>
      <c r="C1058" s="32"/>
      <c r="D1058" s="113" t="s">
        <v>77</v>
      </c>
      <c r="E1058" s="32">
        <v>17.81</v>
      </c>
      <c r="F1058" s="112">
        <v>65</v>
      </c>
      <c r="G1058" s="109">
        <f t="shared" si="36"/>
        <v>1157.65</v>
      </c>
    </row>
    <row r="1059" ht="21" customHeight="1" spans="1:7">
      <c r="A1059" s="134"/>
      <c r="B1059" s="41"/>
      <c r="C1059" s="32"/>
      <c r="D1059" s="113" t="s">
        <v>77</v>
      </c>
      <c r="E1059" s="32">
        <v>5.02</v>
      </c>
      <c r="F1059" s="112">
        <v>65</v>
      </c>
      <c r="G1059" s="109">
        <f t="shared" si="36"/>
        <v>326.3</v>
      </c>
    </row>
    <row r="1060" ht="21" customHeight="1" spans="1:7">
      <c r="A1060" s="134"/>
      <c r="B1060" s="41"/>
      <c r="C1060" s="32"/>
      <c r="D1060" s="113" t="s">
        <v>77</v>
      </c>
      <c r="E1060" s="32">
        <v>32.15</v>
      </c>
      <c r="F1060" s="112">
        <v>65</v>
      </c>
      <c r="G1060" s="109">
        <f t="shared" si="36"/>
        <v>2089.75</v>
      </c>
    </row>
    <row r="1061" ht="21" customHeight="1" spans="1:7">
      <c r="A1061" s="134"/>
      <c r="B1061" s="41"/>
      <c r="C1061" s="32" t="s">
        <v>95</v>
      </c>
      <c r="D1061" s="113" t="s">
        <v>14</v>
      </c>
      <c r="E1061" s="32">
        <v>8.42</v>
      </c>
      <c r="F1061" s="112">
        <v>80</v>
      </c>
      <c r="G1061" s="109">
        <f t="shared" si="36"/>
        <v>673.6</v>
      </c>
    </row>
    <row r="1062" ht="21" customHeight="1" spans="1:7">
      <c r="A1062" s="134"/>
      <c r="B1062" s="41"/>
      <c r="C1062" s="32" t="s">
        <v>143</v>
      </c>
      <c r="D1062" s="113" t="s">
        <v>14</v>
      </c>
      <c r="E1062" s="32">
        <v>4</v>
      </c>
      <c r="F1062" s="112">
        <v>180</v>
      </c>
      <c r="G1062" s="109">
        <f t="shared" si="36"/>
        <v>720</v>
      </c>
    </row>
    <row r="1063" ht="21" customHeight="1" spans="1:7">
      <c r="A1063" s="134"/>
      <c r="B1063" s="41"/>
      <c r="C1063" s="32" t="s">
        <v>436</v>
      </c>
      <c r="D1063" s="113" t="s">
        <v>14</v>
      </c>
      <c r="E1063" s="32">
        <v>263.25</v>
      </c>
      <c r="F1063" s="112">
        <v>45</v>
      </c>
      <c r="G1063" s="109">
        <f t="shared" si="36"/>
        <v>11846.25</v>
      </c>
    </row>
    <row r="1064" ht="21" customHeight="1" spans="1:7">
      <c r="A1064" s="134"/>
      <c r="B1064" s="41"/>
      <c r="C1064" s="32" t="s">
        <v>183</v>
      </c>
      <c r="D1064" s="113" t="s">
        <v>38</v>
      </c>
      <c r="E1064" s="32">
        <v>1</v>
      </c>
      <c r="F1064" s="112">
        <v>1000</v>
      </c>
      <c r="G1064" s="109">
        <f t="shared" si="36"/>
        <v>1000</v>
      </c>
    </row>
    <row r="1065" ht="21" customHeight="1" spans="1:7">
      <c r="A1065" s="134"/>
      <c r="B1065" s="48"/>
      <c r="C1065" s="32" t="s">
        <v>364</v>
      </c>
      <c r="D1065" s="113" t="s">
        <v>77</v>
      </c>
      <c r="E1065" s="32">
        <v>108.56</v>
      </c>
      <c r="F1065" s="112">
        <v>560</v>
      </c>
      <c r="G1065" s="109">
        <f t="shared" si="36"/>
        <v>60793.6</v>
      </c>
    </row>
    <row r="1066" ht="21" customHeight="1" spans="1:7">
      <c r="A1066" s="134"/>
      <c r="B1066" s="26" t="s">
        <v>23</v>
      </c>
      <c r="C1066" s="36"/>
      <c r="D1066" s="27"/>
      <c r="E1066" s="117"/>
      <c r="F1066" s="118"/>
      <c r="G1066" s="119">
        <f>SUM(G1031:G1065)</f>
        <v>88980.25</v>
      </c>
    </row>
    <row r="1067" ht="21" customHeight="1" spans="1:7">
      <c r="A1067" s="113">
        <v>35</v>
      </c>
      <c r="B1067" s="40" t="s">
        <v>460</v>
      </c>
      <c r="C1067" s="27" t="s">
        <v>85</v>
      </c>
      <c r="D1067" s="27" t="s">
        <v>12</v>
      </c>
      <c r="E1067" s="111">
        <v>2</v>
      </c>
      <c r="F1067" s="112">
        <v>4000</v>
      </c>
      <c r="G1067" s="109">
        <v>8000</v>
      </c>
    </row>
    <row r="1068" ht="21" customHeight="1" spans="1:7">
      <c r="A1068" s="113"/>
      <c r="B1068" s="41"/>
      <c r="C1068" s="27" t="s">
        <v>16</v>
      </c>
      <c r="D1068" s="27" t="s">
        <v>12</v>
      </c>
      <c r="E1068" s="111">
        <v>2</v>
      </c>
      <c r="F1068" s="112">
        <v>3000</v>
      </c>
      <c r="G1068" s="109">
        <v>6000</v>
      </c>
    </row>
    <row r="1069" ht="21" customHeight="1" spans="1:7">
      <c r="A1069" s="113"/>
      <c r="B1069" s="41"/>
      <c r="C1069" s="27" t="s">
        <v>333</v>
      </c>
      <c r="D1069" s="27" t="s">
        <v>71</v>
      </c>
      <c r="E1069" s="111">
        <v>3</v>
      </c>
      <c r="F1069" s="112">
        <v>160</v>
      </c>
      <c r="G1069" s="109">
        <v>480</v>
      </c>
    </row>
    <row r="1070" ht="21" customHeight="1" spans="1:7">
      <c r="A1070" s="113"/>
      <c r="B1070" s="41"/>
      <c r="C1070" s="32" t="s">
        <v>76</v>
      </c>
      <c r="D1070" s="113" t="s">
        <v>77</v>
      </c>
      <c r="E1070" s="32">
        <v>17.81</v>
      </c>
      <c r="F1070" s="112">
        <v>85</v>
      </c>
      <c r="G1070" s="109">
        <f t="shared" ref="G1070:G1077" si="37">E1070*F1070</f>
        <v>1513.85</v>
      </c>
    </row>
    <row r="1071" ht="21" customHeight="1" spans="1:7">
      <c r="A1071" s="113"/>
      <c r="B1071" s="41"/>
      <c r="C1071" s="32"/>
      <c r="D1071" s="113" t="s">
        <v>77</v>
      </c>
      <c r="E1071" s="32">
        <v>5.02</v>
      </c>
      <c r="F1071" s="112">
        <v>85</v>
      </c>
      <c r="G1071" s="109">
        <f t="shared" si="37"/>
        <v>426.7</v>
      </c>
    </row>
    <row r="1072" ht="21" customHeight="1" spans="1:7">
      <c r="A1072" s="113"/>
      <c r="B1072" s="41"/>
      <c r="C1072" s="32"/>
      <c r="D1072" s="113" t="s">
        <v>77</v>
      </c>
      <c r="E1072" s="32">
        <v>32.15</v>
      </c>
      <c r="F1072" s="112">
        <v>85</v>
      </c>
      <c r="G1072" s="109">
        <f t="shared" si="37"/>
        <v>2732.75</v>
      </c>
    </row>
    <row r="1073" ht="21" customHeight="1" spans="1:7">
      <c r="A1073" s="113"/>
      <c r="B1073" s="41"/>
      <c r="C1073" s="32" t="s">
        <v>95</v>
      </c>
      <c r="D1073" s="113" t="s">
        <v>14</v>
      </c>
      <c r="E1073" s="32">
        <v>8.42</v>
      </c>
      <c r="F1073" s="112">
        <v>80</v>
      </c>
      <c r="G1073" s="109">
        <f t="shared" si="37"/>
        <v>673.6</v>
      </c>
    </row>
    <row r="1074" ht="21" customHeight="1" spans="1:7">
      <c r="A1074" s="113"/>
      <c r="B1074" s="41"/>
      <c r="C1074" s="32" t="s">
        <v>143</v>
      </c>
      <c r="D1074" s="113" t="s">
        <v>14</v>
      </c>
      <c r="E1074" s="32">
        <v>4</v>
      </c>
      <c r="F1074" s="112">
        <v>180</v>
      </c>
      <c r="G1074" s="109">
        <f t="shared" si="37"/>
        <v>720</v>
      </c>
    </row>
    <row r="1075" ht="21" customHeight="1" spans="1:7">
      <c r="A1075" s="113"/>
      <c r="B1075" s="41"/>
      <c r="C1075" s="32" t="s">
        <v>97</v>
      </c>
      <c r="D1075" s="113" t="s">
        <v>98</v>
      </c>
      <c r="E1075" s="114">
        <v>1</v>
      </c>
      <c r="F1075" s="112">
        <v>400</v>
      </c>
      <c r="G1075" s="109">
        <f t="shared" si="37"/>
        <v>400</v>
      </c>
    </row>
    <row r="1076" ht="21" customHeight="1" spans="1:7">
      <c r="A1076" s="113"/>
      <c r="B1076" s="41"/>
      <c r="C1076" s="32" t="s">
        <v>99</v>
      </c>
      <c r="D1076" s="113" t="s">
        <v>14</v>
      </c>
      <c r="E1076" s="32">
        <v>32.76</v>
      </c>
      <c r="F1076" s="112">
        <v>70</v>
      </c>
      <c r="G1076" s="109">
        <f t="shared" si="37"/>
        <v>2293.2</v>
      </c>
    </row>
    <row r="1077" ht="21" customHeight="1" spans="1:7">
      <c r="A1077" s="113"/>
      <c r="B1077" s="48"/>
      <c r="C1077" s="32" t="s">
        <v>364</v>
      </c>
      <c r="D1077" s="113" t="s">
        <v>77</v>
      </c>
      <c r="E1077" s="32">
        <v>104.75</v>
      </c>
      <c r="F1077" s="112">
        <v>560</v>
      </c>
      <c r="G1077" s="109">
        <f t="shared" si="37"/>
        <v>58660</v>
      </c>
    </row>
    <row r="1078" ht="21" customHeight="1" spans="1:7">
      <c r="A1078" s="113"/>
      <c r="B1078" s="26" t="s">
        <v>23</v>
      </c>
      <c r="C1078" s="36"/>
      <c r="D1078" s="27"/>
      <c r="E1078" s="117"/>
      <c r="F1078" s="118"/>
      <c r="G1078" s="119">
        <f>SUM(G1067:G1077)</f>
        <v>81900.1</v>
      </c>
    </row>
    <row r="1079" ht="21" customHeight="1" spans="1:7">
      <c r="A1079" s="113">
        <v>36</v>
      </c>
      <c r="B1079" s="40" t="s">
        <v>461</v>
      </c>
      <c r="C1079" s="27" t="s">
        <v>42</v>
      </c>
      <c r="D1079" s="27" t="s">
        <v>12</v>
      </c>
      <c r="E1079" s="111">
        <v>5</v>
      </c>
      <c r="F1079" s="112">
        <v>10</v>
      </c>
      <c r="G1079" s="109">
        <f t="shared" ref="G1079:G1114" si="38">E1079*F1079</f>
        <v>50</v>
      </c>
    </row>
    <row r="1080" ht="21" customHeight="1" spans="1:7">
      <c r="A1080" s="113"/>
      <c r="B1080" s="41"/>
      <c r="C1080" s="27" t="s">
        <v>462</v>
      </c>
      <c r="D1080" s="27" t="s">
        <v>12</v>
      </c>
      <c r="E1080" s="111">
        <v>1</v>
      </c>
      <c r="F1080" s="112">
        <v>50</v>
      </c>
      <c r="G1080" s="109">
        <f t="shared" si="38"/>
        <v>50</v>
      </c>
    </row>
    <row r="1081" ht="21" customHeight="1" spans="1:7">
      <c r="A1081" s="113"/>
      <c r="B1081" s="41"/>
      <c r="C1081" s="27" t="s">
        <v>367</v>
      </c>
      <c r="D1081" s="27" t="s">
        <v>12</v>
      </c>
      <c r="E1081" s="111">
        <v>2</v>
      </c>
      <c r="F1081" s="112">
        <v>100</v>
      </c>
      <c r="G1081" s="109">
        <f t="shared" si="38"/>
        <v>200</v>
      </c>
    </row>
    <row r="1082" ht="21" customHeight="1" spans="1:7">
      <c r="A1082" s="113"/>
      <c r="B1082" s="41"/>
      <c r="C1082" s="27" t="s">
        <v>345</v>
      </c>
      <c r="D1082" s="27" t="s">
        <v>12</v>
      </c>
      <c r="E1082" s="111">
        <v>3</v>
      </c>
      <c r="F1082" s="112">
        <v>20</v>
      </c>
      <c r="G1082" s="109">
        <f t="shared" si="38"/>
        <v>60</v>
      </c>
    </row>
    <row r="1083" ht="21" customHeight="1" spans="1:7">
      <c r="A1083" s="113"/>
      <c r="B1083" s="41"/>
      <c r="C1083" s="27" t="s">
        <v>109</v>
      </c>
      <c r="D1083" s="27" t="s">
        <v>12</v>
      </c>
      <c r="E1083" s="111">
        <v>2</v>
      </c>
      <c r="F1083" s="112">
        <v>10</v>
      </c>
      <c r="G1083" s="109">
        <f t="shared" si="38"/>
        <v>20</v>
      </c>
    </row>
    <row r="1084" ht="21" customHeight="1" spans="1:7">
      <c r="A1084" s="113"/>
      <c r="B1084" s="41"/>
      <c r="C1084" s="27" t="s">
        <v>32</v>
      </c>
      <c r="D1084" s="27" t="s">
        <v>12</v>
      </c>
      <c r="E1084" s="111">
        <v>1</v>
      </c>
      <c r="F1084" s="112">
        <v>220</v>
      </c>
      <c r="G1084" s="109">
        <f t="shared" si="38"/>
        <v>220</v>
      </c>
    </row>
    <row r="1085" ht="21" customHeight="1" spans="1:7">
      <c r="A1085" s="113"/>
      <c r="B1085" s="41"/>
      <c r="C1085" s="27" t="s">
        <v>93</v>
      </c>
      <c r="D1085" s="27" t="s">
        <v>12</v>
      </c>
      <c r="E1085" s="111">
        <v>2</v>
      </c>
      <c r="F1085" s="112">
        <v>90</v>
      </c>
      <c r="G1085" s="109">
        <f t="shared" si="38"/>
        <v>180</v>
      </c>
    </row>
    <row r="1086" ht="21" customHeight="1" spans="1:7">
      <c r="A1086" s="113"/>
      <c r="B1086" s="41"/>
      <c r="C1086" s="27" t="s">
        <v>53</v>
      </c>
      <c r="D1086" s="27" t="s">
        <v>12</v>
      </c>
      <c r="E1086" s="111">
        <v>3</v>
      </c>
      <c r="F1086" s="112">
        <v>20</v>
      </c>
      <c r="G1086" s="109">
        <f t="shared" si="38"/>
        <v>60</v>
      </c>
    </row>
    <row r="1087" ht="21" customHeight="1" spans="1:7">
      <c r="A1087" s="113"/>
      <c r="B1087" s="41"/>
      <c r="C1087" s="27" t="s">
        <v>18</v>
      </c>
      <c r="D1087" s="27" t="s">
        <v>12</v>
      </c>
      <c r="E1087" s="111">
        <v>1</v>
      </c>
      <c r="F1087" s="112">
        <v>120</v>
      </c>
      <c r="G1087" s="109">
        <f t="shared" si="38"/>
        <v>120</v>
      </c>
    </row>
    <row r="1088" ht="21" customHeight="1" spans="1:7">
      <c r="A1088" s="113"/>
      <c r="B1088" s="41"/>
      <c r="C1088" s="27" t="s">
        <v>310</v>
      </c>
      <c r="D1088" s="27" t="s">
        <v>12</v>
      </c>
      <c r="E1088" s="111">
        <v>1</v>
      </c>
      <c r="F1088" s="112">
        <v>20</v>
      </c>
      <c r="G1088" s="109">
        <f t="shared" si="38"/>
        <v>20</v>
      </c>
    </row>
    <row r="1089" ht="21" customHeight="1" spans="1:7">
      <c r="A1089" s="113"/>
      <c r="B1089" s="41"/>
      <c r="C1089" s="27" t="s">
        <v>43</v>
      </c>
      <c r="D1089" s="27" t="s">
        <v>12</v>
      </c>
      <c r="E1089" s="111">
        <v>7</v>
      </c>
      <c r="F1089" s="112">
        <v>20</v>
      </c>
      <c r="G1089" s="109">
        <f t="shared" si="38"/>
        <v>140</v>
      </c>
    </row>
    <row r="1090" ht="21" customHeight="1" spans="1:7">
      <c r="A1090" s="113"/>
      <c r="B1090" s="41"/>
      <c r="C1090" s="27" t="s">
        <v>68</v>
      </c>
      <c r="D1090" s="27" t="s">
        <v>12</v>
      </c>
      <c r="E1090" s="111">
        <v>1</v>
      </c>
      <c r="F1090" s="112">
        <v>200</v>
      </c>
      <c r="G1090" s="109">
        <f t="shared" si="38"/>
        <v>200</v>
      </c>
    </row>
    <row r="1091" ht="21" customHeight="1" spans="1:7">
      <c r="A1091" s="113"/>
      <c r="B1091" s="41"/>
      <c r="C1091" s="27" t="s">
        <v>463</v>
      </c>
      <c r="D1091" s="27" t="s">
        <v>12</v>
      </c>
      <c r="E1091" s="111">
        <v>2</v>
      </c>
      <c r="F1091" s="112">
        <v>300</v>
      </c>
      <c r="G1091" s="109">
        <f t="shared" si="38"/>
        <v>600</v>
      </c>
    </row>
    <row r="1092" ht="21" customHeight="1" spans="1:7">
      <c r="A1092" s="113"/>
      <c r="B1092" s="41"/>
      <c r="C1092" s="27" t="s">
        <v>314</v>
      </c>
      <c r="D1092" s="27" t="s">
        <v>12</v>
      </c>
      <c r="E1092" s="111">
        <v>20</v>
      </c>
      <c r="F1092" s="112">
        <v>20</v>
      </c>
      <c r="G1092" s="109">
        <f t="shared" si="38"/>
        <v>400</v>
      </c>
    </row>
    <row r="1093" ht="21" customHeight="1" spans="1:7">
      <c r="A1093" s="113"/>
      <c r="B1093" s="41"/>
      <c r="C1093" s="27" t="s">
        <v>93</v>
      </c>
      <c r="D1093" s="27" t="s">
        <v>12</v>
      </c>
      <c r="E1093" s="111">
        <v>9</v>
      </c>
      <c r="F1093" s="112">
        <v>90</v>
      </c>
      <c r="G1093" s="109">
        <f t="shared" si="38"/>
        <v>810</v>
      </c>
    </row>
    <row r="1094" ht="21" customHeight="1" spans="1:7">
      <c r="A1094" s="113"/>
      <c r="B1094" s="41"/>
      <c r="C1094" s="27" t="s">
        <v>92</v>
      </c>
      <c r="D1094" s="27" t="s">
        <v>12</v>
      </c>
      <c r="E1094" s="111">
        <v>3</v>
      </c>
      <c r="F1094" s="112">
        <v>220</v>
      </c>
      <c r="G1094" s="109">
        <f t="shared" si="38"/>
        <v>660</v>
      </c>
    </row>
    <row r="1095" ht="21" customHeight="1" spans="1:7">
      <c r="A1095" s="113"/>
      <c r="B1095" s="41"/>
      <c r="C1095" s="27" t="s">
        <v>464</v>
      </c>
      <c r="D1095" s="27" t="s">
        <v>12</v>
      </c>
      <c r="E1095" s="111">
        <v>6</v>
      </c>
      <c r="F1095" s="112">
        <v>50</v>
      </c>
      <c r="G1095" s="109">
        <f t="shared" si="38"/>
        <v>300</v>
      </c>
    </row>
    <row r="1096" ht="34" customHeight="1" spans="1:7">
      <c r="A1096" s="134"/>
      <c r="B1096" s="41"/>
      <c r="C1096" s="27" t="s">
        <v>91</v>
      </c>
      <c r="D1096" s="27" t="s">
        <v>71</v>
      </c>
      <c r="E1096" s="111">
        <v>5</v>
      </c>
      <c r="F1096" s="112">
        <v>160</v>
      </c>
      <c r="G1096" s="109">
        <f t="shared" si="38"/>
        <v>800</v>
      </c>
    </row>
    <row r="1097" ht="21" customHeight="1" spans="1:7">
      <c r="A1097" s="134"/>
      <c r="B1097" s="41"/>
      <c r="C1097" s="27" t="s">
        <v>116</v>
      </c>
      <c r="D1097" s="27" t="s">
        <v>12</v>
      </c>
      <c r="E1097" s="111">
        <v>1</v>
      </c>
      <c r="F1097" s="112">
        <v>600</v>
      </c>
      <c r="G1097" s="109">
        <f t="shared" si="38"/>
        <v>600</v>
      </c>
    </row>
    <row r="1098" ht="21" customHeight="1" spans="1:7">
      <c r="A1098" s="134"/>
      <c r="B1098" s="41"/>
      <c r="C1098" s="27" t="s">
        <v>462</v>
      </c>
      <c r="D1098" s="27" t="s">
        <v>12</v>
      </c>
      <c r="E1098" s="111">
        <v>2</v>
      </c>
      <c r="F1098" s="112">
        <v>50</v>
      </c>
      <c r="G1098" s="109">
        <f t="shared" si="38"/>
        <v>100</v>
      </c>
    </row>
    <row r="1099" ht="21" customHeight="1" spans="1:7">
      <c r="A1099" s="134"/>
      <c r="B1099" s="41"/>
      <c r="C1099" s="27" t="s">
        <v>22</v>
      </c>
      <c r="D1099" s="27" t="s">
        <v>12</v>
      </c>
      <c r="E1099" s="111">
        <v>17</v>
      </c>
      <c r="F1099" s="112">
        <v>10</v>
      </c>
      <c r="G1099" s="109">
        <f t="shared" si="38"/>
        <v>170</v>
      </c>
    </row>
    <row r="1100" ht="21" customHeight="1" spans="1:7">
      <c r="A1100" s="134"/>
      <c r="B1100" s="41"/>
      <c r="C1100" s="27" t="s">
        <v>85</v>
      </c>
      <c r="D1100" s="27" t="s">
        <v>17</v>
      </c>
      <c r="E1100" s="111">
        <v>1</v>
      </c>
      <c r="F1100" s="112">
        <v>4000</v>
      </c>
      <c r="G1100" s="109">
        <f t="shared" si="38"/>
        <v>4000</v>
      </c>
    </row>
    <row r="1101" ht="21" customHeight="1" spans="1:7">
      <c r="A1101" s="134"/>
      <c r="B1101" s="41"/>
      <c r="C1101" s="27" t="s">
        <v>16</v>
      </c>
      <c r="D1101" s="27" t="s">
        <v>17</v>
      </c>
      <c r="E1101" s="111">
        <v>5</v>
      </c>
      <c r="F1101" s="112">
        <v>3000</v>
      </c>
      <c r="G1101" s="109">
        <f t="shared" si="38"/>
        <v>15000</v>
      </c>
    </row>
    <row r="1102" ht="21" customHeight="1" spans="1:7">
      <c r="A1102" s="134"/>
      <c r="B1102" s="41"/>
      <c r="C1102" s="32" t="s">
        <v>76</v>
      </c>
      <c r="D1102" s="113" t="s">
        <v>77</v>
      </c>
      <c r="E1102" s="32">
        <v>9.98</v>
      </c>
      <c r="F1102" s="112">
        <v>65</v>
      </c>
      <c r="G1102" s="109">
        <f t="shared" si="38"/>
        <v>648.7</v>
      </c>
    </row>
    <row r="1103" ht="21" customHeight="1" spans="1:7">
      <c r="A1103" s="134"/>
      <c r="B1103" s="41"/>
      <c r="C1103" s="32"/>
      <c r="D1103" s="113" t="s">
        <v>77</v>
      </c>
      <c r="E1103" s="32">
        <v>7.6</v>
      </c>
      <c r="F1103" s="112">
        <v>65</v>
      </c>
      <c r="G1103" s="109">
        <f t="shared" si="38"/>
        <v>494</v>
      </c>
    </row>
    <row r="1104" ht="21" customHeight="1" spans="1:7">
      <c r="A1104" s="134"/>
      <c r="B1104" s="41"/>
      <c r="C1104" s="32"/>
      <c r="D1104" s="113" t="s">
        <v>77</v>
      </c>
      <c r="E1104" s="32">
        <v>32.15</v>
      </c>
      <c r="F1104" s="112">
        <v>65</v>
      </c>
      <c r="G1104" s="109">
        <f t="shared" si="38"/>
        <v>2089.75</v>
      </c>
    </row>
    <row r="1105" ht="21" customHeight="1" spans="1:7">
      <c r="A1105" s="134"/>
      <c r="B1105" s="41"/>
      <c r="C1105" s="32" t="s">
        <v>140</v>
      </c>
      <c r="D1105" s="113" t="s">
        <v>14</v>
      </c>
      <c r="E1105" s="32">
        <v>4.37</v>
      </c>
      <c r="F1105" s="112">
        <v>180</v>
      </c>
      <c r="G1105" s="109">
        <f t="shared" si="38"/>
        <v>786.6</v>
      </c>
    </row>
    <row r="1106" ht="21" customHeight="1" spans="1:7">
      <c r="A1106" s="134"/>
      <c r="B1106" s="41"/>
      <c r="C1106" s="32" t="s">
        <v>95</v>
      </c>
      <c r="D1106" s="113" t="s">
        <v>14</v>
      </c>
      <c r="E1106" s="32">
        <v>1.93</v>
      </c>
      <c r="F1106" s="112">
        <v>80</v>
      </c>
      <c r="G1106" s="109">
        <f t="shared" si="38"/>
        <v>154.4</v>
      </c>
    </row>
    <row r="1107" ht="21" customHeight="1" spans="1:7">
      <c r="A1107" s="134"/>
      <c r="B1107" s="41"/>
      <c r="C1107" s="32" t="s">
        <v>143</v>
      </c>
      <c r="D1107" s="113" t="s">
        <v>14</v>
      </c>
      <c r="E1107" s="32">
        <v>1.86</v>
      </c>
      <c r="F1107" s="112">
        <v>180</v>
      </c>
      <c r="G1107" s="109">
        <f t="shared" si="38"/>
        <v>334.8</v>
      </c>
    </row>
    <row r="1108" ht="21" customHeight="1" spans="1:7">
      <c r="A1108" s="134"/>
      <c r="B1108" s="41"/>
      <c r="C1108" s="32" t="s">
        <v>97</v>
      </c>
      <c r="D1108" s="113" t="s">
        <v>98</v>
      </c>
      <c r="E1108" s="114">
        <v>2</v>
      </c>
      <c r="F1108" s="112">
        <v>400</v>
      </c>
      <c r="G1108" s="109">
        <f t="shared" si="38"/>
        <v>800</v>
      </c>
    </row>
    <row r="1109" ht="21" customHeight="1" spans="1:7">
      <c r="A1109" s="134"/>
      <c r="B1109" s="41"/>
      <c r="C1109" s="32" t="s">
        <v>162</v>
      </c>
      <c r="D1109" s="113" t="s">
        <v>38</v>
      </c>
      <c r="E1109" s="114">
        <v>1</v>
      </c>
      <c r="F1109" s="112">
        <v>2000</v>
      </c>
      <c r="G1109" s="109">
        <f t="shared" si="38"/>
        <v>2000</v>
      </c>
    </row>
    <row r="1110" ht="21" customHeight="1" spans="1:7">
      <c r="A1110" s="134"/>
      <c r="B1110" s="41"/>
      <c r="C1110" s="32" t="s">
        <v>465</v>
      </c>
      <c r="D1110" s="113" t="s">
        <v>38</v>
      </c>
      <c r="E1110" s="114">
        <v>1</v>
      </c>
      <c r="F1110" s="112">
        <v>1000</v>
      </c>
      <c r="G1110" s="109">
        <f t="shared" si="38"/>
        <v>1000</v>
      </c>
    </row>
    <row r="1111" ht="21" customHeight="1" spans="1:7">
      <c r="A1111" s="134"/>
      <c r="B1111" s="41"/>
      <c r="C1111" s="32" t="s">
        <v>183</v>
      </c>
      <c r="D1111" s="113" t="s">
        <v>38</v>
      </c>
      <c r="E1111" s="32">
        <v>1</v>
      </c>
      <c r="F1111" s="112">
        <v>1000</v>
      </c>
      <c r="G1111" s="109">
        <f t="shared" si="38"/>
        <v>1000</v>
      </c>
    </row>
    <row r="1112" ht="21" customHeight="1" spans="1:7">
      <c r="A1112" s="134"/>
      <c r="B1112" s="41"/>
      <c r="C1112" s="32" t="s">
        <v>99</v>
      </c>
      <c r="D1112" s="113" t="s">
        <v>14</v>
      </c>
      <c r="E1112" s="32">
        <v>21.72</v>
      </c>
      <c r="F1112" s="112">
        <v>70</v>
      </c>
      <c r="G1112" s="109">
        <f t="shared" si="38"/>
        <v>1520.4</v>
      </c>
    </row>
    <row r="1113" ht="21" customHeight="1" spans="1:7">
      <c r="A1113" s="134"/>
      <c r="B1113" s="41"/>
      <c r="C1113" s="32" t="s">
        <v>364</v>
      </c>
      <c r="D1113" s="113" t="s">
        <v>77</v>
      </c>
      <c r="E1113" s="32">
        <v>76.43</v>
      </c>
      <c r="F1113" s="112">
        <v>560</v>
      </c>
      <c r="G1113" s="109">
        <f t="shared" si="38"/>
        <v>42800.8</v>
      </c>
    </row>
    <row r="1114" ht="21" customHeight="1" spans="1:7">
      <c r="A1114" s="134"/>
      <c r="B1114" s="48"/>
      <c r="C1114" s="32" t="s">
        <v>466</v>
      </c>
      <c r="D1114" s="113" t="s">
        <v>77</v>
      </c>
      <c r="E1114" s="32">
        <v>6.46</v>
      </c>
      <c r="F1114" s="112">
        <v>560</v>
      </c>
      <c r="G1114" s="109">
        <f t="shared" si="38"/>
        <v>3617.6</v>
      </c>
    </row>
    <row r="1115" ht="21" customHeight="1" spans="1:7">
      <c r="A1115" s="134"/>
      <c r="B1115" s="26" t="s">
        <v>23</v>
      </c>
      <c r="C1115" s="36"/>
      <c r="D1115" s="27"/>
      <c r="E1115" s="117"/>
      <c r="F1115" s="118"/>
      <c r="G1115" s="119">
        <f>SUM(G1079:G1114)</f>
        <v>82007.05</v>
      </c>
    </row>
    <row r="1116" ht="21" customHeight="1" spans="1:7">
      <c r="A1116" s="113">
        <v>37</v>
      </c>
      <c r="B1116" s="40" t="s">
        <v>467</v>
      </c>
      <c r="C1116" s="27" t="s">
        <v>345</v>
      </c>
      <c r="D1116" s="27" t="s">
        <v>12</v>
      </c>
      <c r="E1116" s="111">
        <v>8</v>
      </c>
      <c r="F1116" s="112">
        <v>20</v>
      </c>
      <c r="G1116" s="109">
        <f t="shared" ref="G1116:G1136" si="39">E1116*F1116</f>
        <v>160</v>
      </c>
    </row>
    <row r="1117" ht="21" customHeight="1" spans="1:7">
      <c r="A1117" s="113"/>
      <c r="B1117" s="41"/>
      <c r="C1117" s="27" t="s">
        <v>94</v>
      </c>
      <c r="D1117" s="27" t="s">
        <v>12</v>
      </c>
      <c r="E1117" s="111">
        <v>6</v>
      </c>
      <c r="F1117" s="112">
        <v>120</v>
      </c>
      <c r="G1117" s="109">
        <f t="shared" si="39"/>
        <v>720</v>
      </c>
    </row>
    <row r="1118" ht="21" customHeight="1" spans="1:7">
      <c r="A1118" s="113"/>
      <c r="B1118" s="41"/>
      <c r="C1118" s="27" t="s">
        <v>109</v>
      </c>
      <c r="D1118" s="27" t="s">
        <v>12</v>
      </c>
      <c r="E1118" s="111">
        <v>10</v>
      </c>
      <c r="F1118" s="112">
        <v>10</v>
      </c>
      <c r="G1118" s="109">
        <f t="shared" si="39"/>
        <v>100</v>
      </c>
    </row>
    <row r="1119" ht="21" customHeight="1" spans="1:7">
      <c r="A1119" s="113"/>
      <c r="B1119" s="41"/>
      <c r="C1119" s="27" t="s">
        <v>161</v>
      </c>
      <c r="D1119" s="27" t="s">
        <v>12</v>
      </c>
      <c r="E1119" s="111">
        <v>2</v>
      </c>
      <c r="F1119" s="112">
        <v>90</v>
      </c>
      <c r="G1119" s="109">
        <f t="shared" si="39"/>
        <v>180</v>
      </c>
    </row>
    <row r="1120" ht="21" customHeight="1" spans="1:7">
      <c r="A1120" s="113"/>
      <c r="B1120" s="41"/>
      <c r="C1120" s="27" t="s">
        <v>49</v>
      </c>
      <c r="D1120" s="27" t="s">
        <v>12</v>
      </c>
      <c r="E1120" s="111">
        <v>6</v>
      </c>
      <c r="F1120" s="112">
        <v>20</v>
      </c>
      <c r="G1120" s="109">
        <f t="shared" si="39"/>
        <v>120</v>
      </c>
    </row>
    <row r="1121" ht="21" customHeight="1" spans="1:7">
      <c r="A1121" s="113"/>
      <c r="B1121" s="41"/>
      <c r="C1121" s="27" t="s">
        <v>45</v>
      </c>
      <c r="D1121" s="27" t="s">
        <v>12</v>
      </c>
      <c r="E1121" s="111">
        <v>2</v>
      </c>
      <c r="F1121" s="112">
        <v>90</v>
      </c>
      <c r="G1121" s="109">
        <f t="shared" si="39"/>
        <v>180</v>
      </c>
    </row>
    <row r="1122" ht="21" customHeight="1" spans="1:7">
      <c r="A1122" s="113"/>
      <c r="B1122" s="41"/>
      <c r="C1122" s="27" t="s">
        <v>42</v>
      </c>
      <c r="D1122" s="27" t="s">
        <v>12</v>
      </c>
      <c r="E1122" s="111">
        <v>2</v>
      </c>
      <c r="F1122" s="112">
        <v>10</v>
      </c>
      <c r="G1122" s="109">
        <f t="shared" si="39"/>
        <v>20</v>
      </c>
    </row>
    <row r="1123" ht="21" customHeight="1" spans="1:7">
      <c r="A1123" s="113"/>
      <c r="B1123" s="41"/>
      <c r="C1123" s="27" t="s">
        <v>18</v>
      </c>
      <c r="D1123" s="27" t="s">
        <v>12</v>
      </c>
      <c r="E1123" s="111">
        <v>2</v>
      </c>
      <c r="F1123" s="112">
        <v>120</v>
      </c>
      <c r="G1123" s="109">
        <f t="shared" si="39"/>
        <v>240</v>
      </c>
    </row>
    <row r="1124" ht="21" customHeight="1" spans="1:7">
      <c r="A1124" s="113"/>
      <c r="B1124" s="41"/>
      <c r="C1124" s="27" t="s">
        <v>451</v>
      </c>
      <c r="D1124" s="27" t="s">
        <v>12</v>
      </c>
      <c r="E1124" s="111">
        <v>1</v>
      </c>
      <c r="F1124" s="112">
        <v>10</v>
      </c>
      <c r="G1124" s="109">
        <f t="shared" si="39"/>
        <v>10</v>
      </c>
    </row>
    <row r="1125" ht="21" customHeight="1" spans="1:7">
      <c r="A1125" s="113"/>
      <c r="B1125" s="41"/>
      <c r="C1125" s="27" t="s">
        <v>15</v>
      </c>
      <c r="D1125" s="27" t="s">
        <v>12</v>
      </c>
      <c r="E1125" s="111">
        <v>11</v>
      </c>
      <c r="F1125" s="112">
        <v>20</v>
      </c>
      <c r="G1125" s="109">
        <f t="shared" si="39"/>
        <v>220</v>
      </c>
    </row>
    <row r="1126" ht="21" customHeight="1" spans="1:7">
      <c r="A1126" s="113"/>
      <c r="B1126" s="41"/>
      <c r="C1126" s="27" t="s">
        <v>93</v>
      </c>
      <c r="D1126" s="27" t="s">
        <v>12</v>
      </c>
      <c r="E1126" s="111">
        <v>1</v>
      </c>
      <c r="F1126" s="112">
        <v>90</v>
      </c>
      <c r="G1126" s="109">
        <f t="shared" si="39"/>
        <v>90</v>
      </c>
    </row>
    <row r="1127" ht="21" customHeight="1" spans="1:7">
      <c r="A1127" s="113"/>
      <c r="B1127" s="41"/>
      <c r="C1127" s="27" t="s">
        <v>44</v>
      </c>
      <c r="D1127" s="27" t="s">
        <v>12</v>
      </c>
      <c r="E1127" s="111">
        <v>2</v>
      </c>
      <c r="F1127" s="112">
        <v>120</v>
      </c>
      <c r="G1127" s="109">
        <f t="shared" si="39"/>
        <v>240</v>
      </c>
    </row>
    <row r="1128" ht="21" customHeight="1" spans="1:7">
      <c r="A1128" s="113"/>
      <c r="B1128" s="41"/>
      <c r="C1128" s="27" t="s">
        <v>68</v>
      </c>
      <c r="D1128" s="27" t="s">
        <v>12</v>
      </c>
      <c r="E1128" s="111">
        <v>1</v>
      </c>
      <c r="F1128" s="112">
        <v>200</v>
      </c>
      <c r="G1128" s="109">
        <f t="shared" si="39"/>
        <v>200</v>
      </c>
    </row>
    <row r="1129" ht="21" customHeight="1" spans="1:7">
      <c r="A1129" s="113"/>
      <c r="B1129" s="41"/>
      <c r="C1129" s="27" t="s">
        <v>32</v>
      </c>
      <c r="D1129" s="27" t="s">
        <v>12</v>
      </c>
      <c r="E1129" s="111">
        <v>1</v>
      </c>
      <c r="F1129" s="112">
        <v>220</v>
      </c>
      <c r="G1129" s="109">
        <f t="shared" si="39"/>
        <v>220</v>
      </c>
    </row>
    <row r="1130" ht="21" customHeight="1" spans="1:7">
      <c r="A1130" s="113"/>
      <c r="B1130" s="41"/>
      <c r="C1130" s="27" t="s">
        <v>398</v>
      </c>
      <c r="D1130" s="27" t="s">
        <v>12</v>
      </c>
      <c r="E1130" s="111">
        <v>1</v>
      </c>
      <c r="F1130" s="112">
        <v>600</v>
      </c>
      <c r="G1130" s="109">
        <f t="shared" si="39"/>
        <v>600</v>
      </c>
    </row>
    <row r="1131" ht="21" customHeight="1" spans="1:7">
      <c r="A1131" s="113"/>
      <c r="B1131" s="41"/>
      <c r="C1131" s="27" t="s">
        <v>41</v>
      </c>
      <c r="D1131" s="27" t="s">
        <v>12</v>
      </c>
      <c r="E1131" s="111">
        <v>2</v>
      </c>
      <c r="F1131" s="112">
        <v>50</v>
      </c>
      <c r="G1131" s="109">
        <f t="shared" si="39"/>
        <v>100</v>
      </c>
    </row>
    <row r="1132" ht="21" customHeight="1" spans="1:7">
      <c r="A1132" s="113"/>
      <c r="B1132" s="41"/>
      <c r="C1132" s="27" t="s">
        <v>53</v>
      </c>
      <c r="D1132" s="27" t="s">
        <v>12</v>
      </c>
      <c r="E1132" s="111">
        <v>1</v>
      </c>
      <c r="F1132" s="112">
        <v>20</v>
      </c>
      <c r="G1132" s="109">
        <f t="shared" si="39"/>
        <v>20</v>
      </c>
    </row>
    <row r="1133" ht="21" customHeight="1" spans="1:7">
      <c r="A1133" s="113"/>
      <c r="B1133" s="41"/>
      <c r="C1133" s="27" t="s">
        <v>94</v>
      </c>
      <c r="D1133" s="27" t="s">
        <v>12</v>
      </c>
      <c r="E1133" s="111">
        <v>1</v>
      </c>
      <c r="F1133" s="112">
        <v>120</v>
      </c>
      <c r="G1133" s="109">
        <f t="shared" si="39"/>
        <v>120</v>
      </c>
    </row>
    <row r="1134" ht="33" customHeight="1" spans="1:7">
      <c r="A1134" s="113"/>
      <c r="B1134" s="41"/>
      <c r="C1134" s="27" t="s">
        <v>468</v>
      </c>
      <c r="D1134" s="27" t="s">
        <v>12</v>
      </c>
      <c r="E1134" s="111">
        <v>1</v>
      </c>
      <c r="F1134" s="112">
        <v>120</v>
      </c>
      <c r="G1134" s="109">
        <f t="shared" si="39"/>
        <v>120</v>
      </c>
    </row>
    <row r="1135" ht="21" customHeight="1" spans="1:7">
      <c r="A1135" s="113"/>
      <c r="B1135" s="41"/>
      <c r="C1135" s="27" t="s">
        <v>40</v>
      </c>
      <c r="D1135" s="27" t="s">
        <v>12</v>
      </c>
      <c r="E1135" s="111">
        <v>2</v>
      </c>
      <c r="F1135" s="112">
        <v>90</v>
      </c>
      <c r="G1135" s="109">
        <f t="shared" si="39"/>
        <v>180</v>
      </c>
    </row>
    <row r="1136" ht="21" customHeight="1" spans="1:7">
      <c r="A1136" s="113"/>
      <c r="B1136" s="41"/>
      <c r="C1136" s="27" t="s">
        <v>469</v>
      </c>
      <c r="D1136" s="27" t="s">
        <v>12</v>
      </c>
      <c r="E1136" s="111">
        <v>1</v>
      </c>
      <c r="F1136" s="112">
        <v>50</v>
      </c>
      <c r="G1136" s="109">
        <f t="shared" si="39"/>
        <v>50</v>
      </c>
    </row>
    <row r="1137" ht="34" customHeight="1" spans="1:7">
      <c r="A1137" s="113"/>
      <c r="B1137" s="41"/>
      <c r="C1137" s="27" t="s">
        <v>91</v>
      </c>
      <c r="D1137" s="27" t="s">
        <v>71</v>
      </c>
      <c r="E1137" s="111">
        <v>5</v>
      </c>
      <c r="F1137" s="112">
        <v>160</v>
      </c>
      <c r="G1137" s="109">
        <v>800</v>
      </c>
    </row>
    <row r="1138" ht="21" customHeight="1" spans="1:7">
      <c r="A1138" s="113"/>
      <c r="B1138" s="41"/>
      <c r="C1138" s="32" t="s">
        <v>76</v>
      </c>
      <c r="D1138" s="113" t="s">
        <v>77</v>
      </c>
      <c r="E1138" s="32">
        <v>11.66</v>
      </c>
      <c r="F1138" s="112">
        <v>65</v>
      </c>
      <c r="G1138" s="109">
        <f t="shared" ref="G1138:G1156" si="40">E1138*F1138</f>
        <v>757.9</v>
      </c>
    </row>
    <row r="1139" ht="21" customHeight="1" spans="1:7">
      <c r="A1139" s="113"/>
      <c r="B1139" s="41"/>
      <c r="C1139" s="32"/>
      <c r="D1139" s="113" t="s">
        <v>77</v>
      </c>
      <c r="E1139" s="32">
        <v>6.54</v>
      </c>
      <c r="F1139" s="112">
        <v>65</v>
      </c>
      <c r="G1139" s="109">
        <f t="shared" si="40"/>
        <v>425.1</v>
      </c>
    </row>
    <row r="1140" ht="21" customHeight="1" spans="1:7">
      <c r="A1140" s="113"/>
      <c r="B1140" s="41"/>
      <c r="C1140" s="32"/>
      <c r="D1140" s="113" t="s">
        <v>77</v>
      </c>
      <c r="E1140" s="32">
        <v>6.41</v>
      </c>
      <c r="F1140" s="112">
        <v>65</v>
      </c>
      <c r="G1140" s="109">
        <f t="shared" si="40"/>
        <v>416.65</v>
      </c>
    </row>
    <row r="1141" ht="21" customHeight="1" spans="1:7">
      <c r="A1141" s="113"/>
      <c r="B1141" s="41"/>
      <c r="C1141" s="32"/>
      <c r="D1141" s="113" t="s">
        <v>77</v>
      </c>
      <c r="E1141" s="32">
        <v>5.04</v>
      </c>
      <c r="F1141" s="112">
        <v>65</v>
      </c>
      <c r="G1141" s="109">
        <f t="shared" si="40"/>
        <v>327.6</v>
      </c>
    </row>
    <row r="1142" ht="21" customHeight="1" spans="1:7">
      <c r="A1142" s="113"/>
      <c r="B1142" s="41"/>
      <c r="C1142" s="32"/>
      <c r="D1142" s="113" t="s">
        <v>77</v>
      </c>
      <c r="E1142" s="32">
        <v>6.12</v>
      </c>
      <c r="F1142" s="112">
        <v>65</v>
      </c>
      <c r="G1142" s="109">
        <f t="shared" si="40"/>
        <v>397.8</v>
      </c>
    </row>
    <row r="1143" ht="21" customHeight="1" spans="1:7">
      <c r="A1143" s="113"/>
      <c r="B1143" s="41"/>
      <c r="C1143" s="32"/>
      <c r="D1143" s="113" t="s">
        <v>77</v>
      </c>
      <c r="E1143" s="32">
        <v>32.15</v>
      </c>
      <c r="F1143" s="112">
        <v>65</v>
      </c>
      <c r="G1143" s="109">
        <f t="shared" si="40"/>
        <v>2089.75</v>
      </c>
    </row>
    <row r="1144" ht="14" customHeight="1" spans="1:7">
      <c r="A1144" s="113"/>
      <c r="B1144" s="41"/>
      <c r="C1144" s="32" t="s">
        <v>140</v>
      </c>
      <c r="D1144" s="113" t="s">
        <v>14</v>
      </c>
      <c r="E1144" s="32">
        <v>8.15</v>
      </c>
      <c r="F1144" s="112">
        <v>180</v>
      </c>
      <c r="G1144" s="109">
        <f t="shared" si="40"/>
        <v>1467</v>
      </c>
    </row>
    <row r="1145" ht="14" customHeight="1" spans="1:7">
      <c r="A1145" s="113"/>
      <c r="B1145" s="41"/>
      <c r="C1145" s="32"/>
      <c r="D1145" s="113" t="s">
        <v>14</v>
      </c>
      <c r="E1145" s="32">
        <v>4.37</v>
      </c>
      <c r="F1145" s="112">
        <v>180</v>
      </c>
      <c r="G1145" s="109">
        <f t="shared" si="40"/>
        <v>786.6</v>
      </c>
    </row>
    <row r="1146" ht="21" customHeight="1" spans="1:7">
      <c r="A1146" s="113"/>
      <c r="B1146" s="41"/>
      <c r="C1146" s="32" t="s">
        <v>95</v>
      </c>
      <c r="D1146" s="113" t="s">
        <v>14</v>
      </c>
      <c r="E1146" s="32">
        <v>3.89</v>
      </c>
      <c r="F1146" s="112">
        <v>80</v>
      </c>
      <c r="G1146" s="109">
        <f t="shared" si="40"/>
        <v>311.2</v>
      </c>
    </row>
    <row r="1147" ht="21" customHeight="1" spans="1:7">
      <c r="A1147" s="113"/>
      <c r="B1147" s="41"/>
      <c r="C1147" s="32" t="s">
        <v>142</v>
      </c>
      <c r="D1147" s="113" t="s">
        <v>14</v>
      </c>
      <c r="E1147" s="32">
        <v>0.4</v>
      </c>
      <c r="F1147" s="112">
        <v>340</v>
      </c>
      <c r="G1147" s="109">
        <f t="shared" si="40"/>
        <v>136</v>
      </c>
    </row>
    <row r="1148" ht="21" customHeight="1" spans="1:7">
      <c r="A1148" s="113"/>
      <c r="B1148" s="41"/>
      <c r="C1148" s="32"/>
      <c r="D1148" s="113" t="s">
        <v>14</v>
      </c>
      <c r="E1148" s="32">
        <v>0.55</v>
      </c>
      <c r="F1148" s="112">
        <v>340</v>
      </c>
      <c r="G1148" s="109">
        <f t="shared" si="40"/>
        <v>187</v>
      </c>
    </row>
    <row r="1149" ht="21" customHeight="1" spans="1:7">
      <c r="A1149" s="113"/>
      <c r="B1149" s="41"/>
      <c r="C1149" s="32" t="s">
        <v>143</v>
      </c>
      <c r="D1149" s="113" t="s">
        <v>14</v>
      </c>
      <c r="E1149" s="32">
        <v>2.66</v>
      </c>
      <c r="F1149" s="112">
        <v>180</v>
      </c>
      <c r="G1149" s="109">
        <f t="shared" si="40"/>
        <v>478.8</v>
      </c>
    </row>
    <row r="1150" ht="21" customHeight="1" spans="1:7">
      <c r="A1150" s="113"/>
      <c r="B1150" s="41"/>
      <c r="C1150" s="32" t="s">
        <v>99</v>
      </c>
      <c r="D1150" s="113" t="s">
        <v>14</v>
      </c>
      <c r="E1150" s="32">
        <v>7.8</v>
      </c>
      <c r="F1150" s="112">
        <v>70</v>
      </c>
      <c r="G1150" s="109">
        <f t="shared" si="40"/>
        <v>546</v>
      </c>
    </row>
    <row r="1151" ht="21" customHeight="1" spans="1:7">
      <c r="A1151" s="113"/>
      <c r="B1151" s="41"/>
      <c r="C1151" s="32" t="s">
        <v>97</v>
      </c>
      <c r="D1151" s="113" t="s">
        <v>98</v>
      </c>
      <c r="E1151" s="114">
        <v>1</v>
      </c>
      <c r="F1151" s="112">
        <v>400</v>
      </c>
      <c r="G1151" s="109">
        <f t="shared" si="40"/>
        <v>400</v>
      </c>
    </row>
    <row r="1152" ht="21" customHeight="1" spans="1:7">
      <c r="A1152" s="113"/>
      <c r="B1152" s="41"/>
      <c r="C1152" s="32" t="s">
        <v>162</v>
      </c>
      <c r="D1152" s="113" t="s">
        <v>38</v>
      </c>
      <c r="E1152" s="114">
        <v>1</v>
      </c>
      <c r="F1152" s="112">
        <v>2000</v>
      </c>
      <c r="G1152" s="109">
        <f t="shared" si="40"/>
        <v>2000</v>
      </c>
    </row>
    <row r="1153" ht="21" customHeight="1" spans="1:7">
      <c r="A1153" s="113"/>
      <c r="B1153" s="41"/>
      <c r="C1153" s="32" t="s">
        <v>465</v>
      </c>
      <c r="D1153" s="113" t="s">
        <v>38</v>
      </c>
      <c r="E1153" s="114">
        <v>1</v>
      </c>
      <c r="F1153" s="112">
        <v>1000</v>
      </c>
      <c r="G1153" s="109">
        <f t="shared" si="40"/>
        <v>1000</v>
      </c>
    </row>
    <row r="1154" ht="21" customHeight="1" spans="1:7">
      <c r="A1154" s="113"/>
      <c r="B1154" s="41"/>
      <c r="C1154" s="32" t="s">
        <v>183</v>
      </c>
      <c r="D1154" s="113" t="s">
        <v>38</v>
      </c>
      <c r="E1154" s="32">
        <v>2</v>
      </c>
      <c r="F1154" s="112">
        <v>1000</v>
      </c>
      <c r="G1154" s="109">
        <f t="shared" si="40"/>
        <v>2000</v>
      </c>
    </row>
    <row r="1155" ht="21" customHeight="1" spans="1:7">
      <c r="A1155" s="113"/>
      <c r="B1155" s="41"/>
      <c r="C1155" s="32" t="s">
        <v>364</v>
      </c>
      <c r="D1155" s="113" t="s">
        <v>77</v>
      </c>
      <c r="E1155" s="32">
        <v>128.75</v>
      </c>
      <c r="F1155" s="112">
        <v>560</v>
      </c>
      <c r="G1155" s="109">
        <f t="shared" si="40"/>
        <v>72100</v>
      </c>
    </row>
    <row r="1156" ht="21" customHeight="1" spans="1:7">
      <c r="A1156" s="113"/>
      <c r="B1156" s="48"/>
      <c r="C1156" s="32" t="s">
        <v>466</v>
      </c>
      <c r="D1156" s="113" t="s">
        <v>77</v>
      </c>
      <c r="E1156" s="32">
        <v>29.12</v>
      </c>
      <c r="F1156" s="112">
        <v>560</v>
      </c>
      <c r="G1156" s="109">
        <f t="shared" si="40"/>
        <v>16307.2</v>
      </c>
    </row>
    <row r="1157" ht="21" customHeight="1" spans="1:7">
      <c r="A1157" s="113"/>
      <c r="B1157" s="26" t="s">
        <v>23</v>
      </c>
      <c r="C1157" s="36"/>
      <c r="D1157" s="36"/>
      <c r="E1157" s="117"/>
      <c r="F1157" s="118"/>
      <c r="G1157" s="119">
        <f>SUM(G1116:G1156)</f>
        <v>106824.6</v>
      </c>
    </row>
    <row r="1158" ht="21" customHeight="1" spans="1:7">
      <c r="A1158" s="26">
        <v>38</v>
      </c>
      <c r="B1158" s="26" t="s">
        <v>470</v>
      </c>
      <c r="C1158" s="27" t="s">
        <v>196</v>
      </c>
      <c r="D1158" s="27" t="s">
        <v>12</v>
      </c>
      <c r="E1158" s="111">
        <v>3</v>
      </c>
      <c r="F1158" s="112">
        <v>220</v>
      </c>
      <c r="G1158" s="109">
        <f t="shared" ref="G1158:G1202" si="41">E1158*F1158</f>
        <v>660</v>
      </c>
    </row>
    <row r="1159" ht="21" customHeight="1" spans="1:7">
      <c r="A1159" s="26"/>
      <c r="B1159" s="26"/>
      <c r="C1159" s="27" t="s">
        <v>18</v>
      </c>
      <c r="D1159" s="27" t="s">
        <v>12</v>
      </c>
      <c r="E1159" s="111">
        <v>1</v>
      </c>
      <c r="F1159" s="112">
        <v>120</v>
      </c>
      <c r="G1159" s="109">
        <f t="shared" si="41"/>
        <v>120</v>
      </c>
    </row>
    <row r="1160" ht="21" customHeight="1" spans="1:7">
      <c r="A1160" s="26"/>
      <c r="B1160" s="26"/>
      <c r="C1160" s="27" t="s">
        <v>311</v>
      </c>
      <c r="D1160" s="27" t="s">
        <v>12</v>
      </c>
      <c r="E1160" s="111">
        <v>2</v>
      </c>
      <c r="F1160" s="112">
        <v>20</v>
      </c>
      <c r="G1160" s="109">
        <f t="shared" si="41"/>
        <v>40</v>
      </c>
    </row>
    <row r="1161" ht="21" customHeight="1" spans="1:7">
      <c r="A1161" s="26"/>
      <c r="B1161" s="26"/>
      <c r="C1161" s="27" t="s">
        <v>312</v>
      </c>
      <c r="D1161" s="27" t="s">
        <v>12</v>
      </c>
      <c r="E1161" s="111">
        <v>1</v>
      </c>
      <c r="F1161" s="112">
        <v>100</v>
      </c>
      <c r="G1161" s="109">
        <f t="shared" si="41"/>
        <v>100</v>
      </c>
    </row>
    <row r="1162" ht="21" customHeight="1" spans="1:7">
      <c r="A1162" s="26"/>
      <c r="B1162" s="26"/>
      <c r="C1162" s="27" t="s">
        <v>334</v>
      </c>
      <c r="D1162" s="27" t="s">
        <v>12</v>
      </c>
      <c r="E1162" s="111">
        <v>2</v>
      </c>
      <c r="F1162" s="112">
        <v>90</v>
      </c>
      <c r="G1162" s="109">
        <f t="shared" si="41"/>
        <v>180</v>
      </c>
    </row>
    <row r="1163" ht="21" customHeight="1" spans="1:7">
      <c r="A1163" s="26"/>
      <c r="B1163" s="26"/>
      <c r="C1163" s="27" t="s">
        <v>398</v>
      </c>
      <c r="D1163" s="27" t="s">
        <v>12</v>
      </c>
      <c r="E1163" s="111">
        <v>2</v>
      </c>
      <c r="F1163" s="112">
        <v>600</v>
      </c>
      <c r="G1163" s="109">
        <f t="shared" si="41"/>
        <v>1200</v>
      </c>
    </row>
    <row r="1164" ht="21" customHeight="1" spans="1:7">
      <c r="A1164" s="26"/>
      <c r="B1164" s="26"/>
      <c r="C1164" s="27" t="s">
        <v>335</v>
      </c>
      <c r="D1164" s="27" t="s">
        <v>12</v>
      </c>
      <c r="E1164" s="111">
        <v>2</v>
      </c>
      <c r="F1164" s="112">
        <v>50</v>
      </c>
      <c r="G1164" s="109">
        <f t="shared" si="41"/>
        <v>100</v>
      </c>
    </row>
    <row r="1165" ht="21" customHeight="1" spans="1:7">
      <c r="A1165" s="26"/>
      <c r="B1165" s="26"/>
      <c r="C1165" s="27" t="s">
        <v>417</v>
      </c>
      <c r="D1165" s="27" t="s">
        <v>12</v>
      </c>
      <c r="E1165" s="111">
        <v>6</v>
      </c>
      <c r="F1165" s="112">
        <v>10</v>
      </c>
      <c r="G1165" s="109">
        <f t="shared" si="41"/>
        <v>60</v>
      </c>
    </row>
    <row r="1166" ht="21" customHeight="1" spans="1:7">
      <c r="A1166" s="26"/>
      <c r="B1166" s="26"/>
      <c r="C1166" s="27" t="s">
        <v>345</v>
      </c>
      <c r="D1166" s="27" t="s">
        <v>12</v>
      </c>
      <c r="E1166" s="111">
        <v>1</v>
      </c>
      <c r="F1166" s="112">
        <v>20</v>
      </c>
      <c r="G1166" s="109">
        <f t="shared" si="41"/>
        <v>20</v>
      </c>
    </row>
    <row r="1167" ht="21" customHeight="1" spans="1:7">
      <c r="A1167" s="26"/>
      <c r="B1167" s="40" t="s">
        <v>471</v>
      </c>
      <c r="C1167" s="32" t="s">
        <v>76</v>
      </c>
      <c r="D1167" s="113" t="s">
        <v>77</v>
      </c>
      <c r="E1167" s="32">
        <v>118.81</v>
      </c>
      <c r="F1167" s="112">
        <v>65</v>
      </c>
      <c r="G1167" s="109">
        <f t="shared" si="41"/>
        <v>7722.65</v>
      </c>
    </row>
    <row r="1168" ht="21" customHeight="1" spans="1:7">
      <c r="A1168" s="26"/>
      <c r="B1168" s="41"/>
      <c r="C1168" s="32"/>
      <c r="D1168" s="113" t="s">
        <v>77</v>
      </c>
      <c r="E1168" s="32">
        <v>88.03</v>
      </c>
      <c r="F1168" s="112">
        <v>65</v>
      </c>
      <c r="G1168" s="109">
        <f t="shared" si="41"/>
        <v>5721.95</v>
      </c>
    </row>
    <row r="1169" ht="21" customHeight="1" spans="1:7">
      <c r="A1169" s="26"/>
      <c r="B1169" s="41"/>
      <c r="C1169" s="32"/>
      <c r="D1169" s="113" t="s">
        <v>77</v>
      </c>
      <c r="E1169" s="32">
        <v>22.55</v>
      </c>
      <c r="F1169" s="112">
        <v>65</v>
      </c>
      <c r="G1169" s="109">
        <f t="shared" si="41"/>
        <v>1465.75</v>
      </c>
    </row>
    <row r="1170" ht="21" customHeight="1" spans="1:7">
      <c r="A1170" s="26"/>
      <c r="B1170" s="41"/>
      <c r="C1170" s="32"/>
      <c r="D1170" s="113" t="s">
        <v>77</v>
      </c>
      <c r="E1170" s="32">
        <v>4.44</v>
      </c>
      <c r="F1170" s="112">
        <v>65</v>
      </c>
      <c r="G1170" s="109">
        <f t="shared" si="41"/>
        <v>288.6</v>
      </c>
    </row>
    <row r="1171" ht="21" customHeight="1" spans="1:7">
      <c r="A1171" s="26"/>
      <c r="B1171" s="41"/>
      <c r="C1171" s="32"/>
      <c r="D1171" s="113" t="s">
        <v>77</v>
      </c>
      <c r="E1171" s="32">
        <v>12.93</v>
      </c>
      <c r="F1171" s="112">
        <v>65</v>
      </c>
      <c r="G1171" s="109">
        <f t="shared" si="41"/>
        <v>840.45</v>
      </c>
    </row>
    <row r="1172" ht="21" customHeight="1" spans="1:7">
      <c r="A1172" s="26"/>
      <c r="B1172" s="41"/>
      <c r="C1172" s="32"/>
      <c r="D1172" s="113" t="s">
        <v>77</v>
      </c>
      <c r="E1172" s="32">
        <v>3.21</v>
      </c>
      <c r="F1172" s="112">
        <v>65</v>
      </c>
      <c r="G1172" s="109">
        <f t="shared" si="41"/>
        <v>208.65</v>
      </c>
    </row>
    <row r="1173" ht="21" customHeight="1" spans="1:7">
      <c r="A1173" s="26"/>
      <c r="B1173" s="41"/>
      <c r="C1173" s="32"/>
      <c r="D1173" s="113" t="s">
        <v>77</v>
      </c>
      <c r="E1173" s="32">
        <v>13.77</v>
      </c>
      <c r="F1173" s="112">
        <v>65</v>
      </c>
      <c r="G1173" s="109">
        <f t="shared" si="41"/>
        <v>895.05</v>
      </c>
    </row>
    <row r="1174" ht="21" customHeight="1" spans="1:7">
      <c r="A1174" s="26"/>
      <c r="B1174" s="41"/>
      <c r="C1174" s="32"/>
      <c r="D1174" s="113" t="s">
        <v>77</v>
      </c>
      <c r="E1174" s="32">
        <v>10.41</v>
      </c>
      <c r="F1174" s="112">
        <v>65</v>
      </c>
      <c r="G1174" s="109">
        <f t="shared" si="41"/>
        <v>676.65</v>
      </c>
    </row>
    <row r="1175" ht="21" customHeight="1" spans="1:7">
      <c r="A1175" s="26"/>
      <c r="B1175" s="41"/>
      <c r="C1175" s="32"/>
      <c r="D1175" s="113" t="s">
        <v>77</v>
      </c>
      <c r="E1175" s="32">
        <v>51.43</v>
      </c>
      <c r="F1175" s="112">
        <v>65</v>
      </c>
      <c r="G1175" s="109">
        <f t="shared" si="41"/>
        <v>3342.95</v>
      </c>
    </row>
    <row r="1176" ht="21" customHeight="1" spans="1:7">
      <c r="A1176" s="26"/>
      <c r="B1176" s="41"/>
      <c r="C1176" s="32"/>
      <c r="D1176" s="113" t="s">
        <v>77</v>
      </c>
      <c r="E1176" s="32">
        <v>50.12</v>
      </c>
      <c r="F1176" s="112">
        <v>65</v>
      </c>
      <c r="G1176" s="109">
        <f t="shared" si="41"/>
        <v>3257.8</v>
      </c>
    </row>
    <row r="1177" ht="21" customHeight="1" spans="1:7">
      <c r="A1177" s="26"/>
      <c r="B1177" s="41"/>
      <c r="C1177" s="32"/>
      <c r="D1177" s="113" t="s">
        <v>77</v>
      </c>
      <c r="E1177" s="32">
        <v>35</v>
      </c>
      <c r="F1177" s="112">
        <v>65</v>
      </c>
      <c r="G1177" s="109">
        <f t="shared" si="41"/>
        <v>2275</v>
      </c>
    </row>
    <row r="1178" ht="21" customHeight="1" spans="1:7">
      <c r="A1178" s="26"/>
      <c r="B1178" s="41"/>
      <c r="C1178" s="32" t="s">
        <v>140</v>
      </c>
      <c r="D1178" s="113" t="s">
        <v>14</v>
      </c>
      <c r="E1178" s="32">
        <v>7.92</v>
      </c>
      <c r="F1178" s="112">
        <v>180</v>
      </c>
      <c r="G1178" s="109">
        <f t="shared" si="41"/>
        <v>1425.6</v>
      </c>
    </row>
    <row r="1179" ht="21" customHeight="1" spans="1:7">
      <c r="A1179" s="26"/>
      <c r="B1179" s="41"/>
      <c r="C1179" s="32"/>
      <c r="D1179" s="113" t="s">
        <v>14</v>
      </c>
      <c r="E1179" s="32">
        <v>13.68</v>
      </c>
      <c r="F1179" s="112">
        <v>180</v>
      </c>
      <c r="G1179" s="109">
        <f t="shared" si="41"/>
        <v>2462.4</v>
      </c>
    </row>
    <row r="1180" ht="21" customHeight="1" spans="1:7">
      <c r="A1180" s="26"/>
      <c r="B1180" s="41"/>
      <c r="C1180" s="32"/>
      <c r="D1180" s="113" t="s">
        <v>14</v>
      </c>
      <c r="E1180" s="32">
        <v>10.27</v>
      </c>
      <c r="F1180" s="112">
        <v>180</v>
      </c>
      <c r="G1180" s="109">
        <f t="shared" si="41"/>
        <v>1848.6</v>
      </c>
    </row>
    <row r="1181" ht="21" customHeight="1" spans="1:7">
      <c r="A1181" s="26"/>
      <c r="B1181" s="41"/>
      <c r="C1181" s="32"/>
      <c r="D1181" s="113" t="s">
        <v>14</v>
      </c>
      <c r="E1181" s="32">
        <v>2.75</v>
      </c>
      <c r="F1181" s="112">
        <v>180</v>
      </c>
      <c r="G1181" s="109">
        <f t="shared" si="41"/>
        <v>495</v>
      </c>
    </row>
    <row r="1182" ht="21" customHeight="1" spans="1:7">
      <c r="A1182" s="26"/>
      <c r="B1182" s="41"/>
      <c r="C1182" s="32"/>
      <c r="D1182" s="113" t="s">
        <v>14</v>
      </c>
      <c r="E1182" s="32">
        <v>29.44</v>
      </c>
      <c r="F1182" s="112">
        <v>180</v>
      </c>
      <c r="G1182" s="109">
        <f t="shared" si="41"/>
        <v>5299.2</v>
      </c>
    </row>
    <row r="1183" ht="21" customHeight="1" spans="1:7">
      <c r="A1183" s="26"/>
      <c r="B1183" s="41"/>
      <c r="C1183" s="32"/>
      <c r="D1183" s="113" t="s">
        <v>14</v>
      </c>
      <c r="E1183" s="32">
        <v>3.78</v>
      </c>
      <c r="F1183" s="112">
        <v>180</v>
      </c>
      <c r="G1183" s="109">
        <f t="shared" si="41"/>
        <v>680.4</v>
      </c>
    </row>
    <row r="1184" ht="21" customHeight="1" spans="1:7">
      <c r="A1184" s="26"/>
      <c r="B1184" s="41"/>
      <c r="C1184" s="32" t="s">
        <v>354</v>
      </c>
      <c r="D1184" s="113" t="s">
        <v>14</v>
      </c>
      <c r="E1184" s="32">
        <v>1.51</v>
      </c>
      <c r="F1184" s="112">
        <v>140</v>
      </c>
      <c r="G1184" s="109">
        <f t="shared" si="41"/>
        <v>211.4</v>
      </c>
    </row>
    <row r="1185" ht="21" customHeight="1" spans="1:7">
      <c r="A1185" s="26"/>
      <c r="B1185" s="41"/>
      <c r="C1185" s="32" t="s">
        <v>142</v>
      </c>
      <c r="D1185" s="113" t="s">
        <v>14</v>
      </c>
      <c r="E1185" s="32">
        <v>3.43</v>
      </c>
      <c r="F1185" s="112">
        <v>340</v>
      </c>
      <c r="G1185" s="109">
        <f t="shared" si="41"/>
        <v>1166.2</v>
      </c>
    </row>
    <row r="1186" ht="21" customHeight="1" spans="1:7">
      <c r="A1186" s="26"/>
      <c r="B1186" s="41"/>
      <c r="C1186" s="32" t="s">
        <v>320</v>
      </c>
      <c r="D1186" s="113" t="s">
        <v>14</v>
      </c>
      <c r="E1186" s="32">
        <v>1.07</v>
      </c>
      <c r="F1186" s="112">
        <v>340</v>
      </c>
      <c r="G1186" s="109">
        <f t="shared" si="41"/>
        <v>363.8</v>
      </c>
    </row>
    <row r="1187" ht="21" customHeight="1" spans="1:7">
      <c r="A1187" s="26"/>
      <c r="B1187" s="41"/>
      <c r="C1187" s="32"/>
      <c r="D1187" s="113" t="s">
        <v>14</v>
      </c>
      <c r="E1187" s="32">
        <v>2.52</v>
      </c>
      <c r="F1187" s="112">
        <v>340</v>
      </c>
      <c r="G1187" s="109">
        <f t="shared" si="41"/>
        <v>856.8</v>
      </c>
    </row>
    <row r="1188" ht="21" customHeight="1" spans="1:7">
      <c r="A1188" s="26"/>
      <c r="B1188" s="41"/>
      <c r="C1188" s="32" t="s">
        <v>340</v>
      </c>
      <c r="D1188" s="113" t="s">
        <v>14</v>
      </c>
      <c r="E1188" s="32">
        <v>9.64</v>
      </c>
      <c r="F1188" s="112">
        <v>85</v>
      </c>
      <c r="G1188" s="109">
        <f t="shared" si="41"/>
        <v>819.4</v>
      </c>
    </row>
    <row r="1189" ht="21" customHeight="1" spans="1:7">
      <c r="A1189" s="26"/>
      <c r="B1189" s="41"/>
      <c r="C1189" s="32" t="s">
        <v>96</v>
      </c>
      <c r="D1189" s="113" t="s">
        <v>77</v>
      </c>
      <c r="E1189" s="32">
        <v>1.8</v>
      </c>
      <c r="F1189" s="112">
        <v>340</v>
      </c>
      <c r="G1189" s="109">
        <f t="shared" si="41"/>
        <v>612</v>
      </c>
    </row>
    <row r="1190" ht="21" customHeight="1" spans="1:7">
      <c r="A1190" s="26"/>
      <c r="B1190" s="41"/>
      <c r="C1190" s="32" t="s">
        <v>321</v>
      </c>
      <c r="D1190" s="113" t="s">
        <v>77</v>
      </c>
      <c r="E1190" s="32">
        <v>21.84</v>
      </c>
      <c r="F1190" s="112">
        <v>120</v>
      </c>
      <c r="G1190" s="109">
        <f t="shared" si="41"/>
        <v>2620.8</v>
      </c>
    </row>
    <row r="1191" ht="21" customHeight="1" spans="1:7">
      <c r="A1191" s="26"/>
      <c r="B1191" s="41"/>
      <c r="C1191" s="32"/>
      <c r="D1191" s="113" t="s">
        <v>77</v>
      </c>
      <c r="E1191" s="32">
        <v>43.76</v>
      </c>
      <c r="F1191" s="112">
        <v>120</v>
      </c>
      <c r="G1191" s="109">
        <f t="shared" si="41"/>
        <v>5251.2</v>
      </c>
    </row>
    <row r="1192" ht="21" customHeight="1" spans="1:7">
      <c r="A1192" s="26"/>
      <c r="B1192" s="41"/>
      <c r="C1192" s="32"/>
      <c r="D1192" s="113" t="s">
        <v>77</v>
      </c>
      <c r="E1192" s="32">
        <v>54.93</v>
      </c>
      <c r="F1192" s="112">
        <v>120</v>
      </c>
      <c r="G1192" s="109">
        <f t="shared" si="41"/>
        <v>6591.6</v>
      </c>
    </row>
    <row r="1193" ht="21" customHeight="1" spans="1:7">
      <c r="A1193" s="26"/>
      <c r="B1193" s="41"/>
      <c r="C1193" s="32" t="s">
        <v>472</v>
      </c>
      <c r="D1193" s="113" t="s">
        <v>77</v>
      </c>
      <c r="E1193" s="32">
        <v>7.74</v>
      </c>
      <c r="F1193" s="112">
        <v>120</v>
      </c>
      <c r="G1193" s="109">
        <f t="shared" si="41"/>
        <v>928.8</v>
      </c>
    </row>
    <row r="1194" ht="21" customHeight="1" spans="1:7">
      <c r="A1194" s="26"/>
      <c r="B1194" s="41"/>
      <c r="C1194" s="32" t="s">
        <v>141</v>
      </c>
      <c r="D1194" s="113" t="s">
        <v>77</v>
      </c>
      <c r="E1194" s="32">
        <v>13.88</v>
      </c>
      <c r="F1194" s="112">
        <v>100</v>
      </c>
      <c r="G1194" s="109">
        <f t="shared" si="41"/>
        <v>1388</v>
      </c>
    </row>
    <row r="1195" ht="21" customHeight="1" spans="1:7">
      <c r="A1195" s="26"/>
      <c r="B1195" s="41"/>
      <c r="C1195" s="32"/>
      <c r="D1195" s="113" t="s">
        <v>77</v>
      </c>
      <c r="E1195" s="32">
        <v>13.5</v>
      </c>
      <c r="F1195" s="112">
        <v>100</v>
      </c>
      <c r="G1195" s="109">
        <f t="shared" si="41"/>
        <v>1350</v>
      </c>
    </row>
    <row r="1196" ht="21" customHeight="1" spans="1:7">
      <c r="A1196" s="26"/>
      <c r="B1196" s="41"/>
      <c r="C1196" s="32"/>
      <c r="D1196" s="113" t="s">
        <v>77</v>
      </c>
      <c r="E1196" s="32">
        <v>1.08</v>
      </c>
      <c r="F1196" s="112">
        <v>100</v>
      </c>
      <c r="G1196" s="109">
        <f t="shared" si="41"/>
        <v>108</v>
      </c>
    </row>
    <row r="1197" ht="21" customHeight="1" spans="1:7">
      <c r="A1197" s="26"/>
      <c r="B1197" s="41"/>
      <c r="C1197" s="32"/>
      <c r="D1197" s="113" t="s">
        <v>77</v>
      </c>
      <c r="E1197" s="32">
        <v>1.6</v>
      </c>
      <c r="F1197" s="112">
        <v>100</v>
      </c>
      <c r="G1197" s="109">
        <f t="shared" si="41"/>
        <v>160</v>
      </c>
    </row>
    <row r="1198" ht="21" customHeight="1" spans="1:7">
      <c r="A1198" s="26"/>
      <c r="B1198" s="41"/>
      <c r="C1198" s="32" t="s">
        <v>99</v>
      </c>
      <c r="D1198" s="113" t="s">
        <v>14</v>
      </c>
      <c r="E1198" s="32">
        <v>5.32</v>
      </c>
      <c r="F1198" s="112">
        <v>70</v>
      </c>
      <c r="G1198" s="109">
        <f t="shared" si="41"/>
        <v>372.4</v>
      </c>
    </row>
    <row r="1199" ht="21" customHeight="1" spans="1:7">
      <c r="A1199" s="26"/>
      <c r="B1199" s="41"/>
      <c r="C1199" s="32"/>
      <c r="D1199" s="113" t="s">
        <v>14</v>
      </c>
      <c r="E1199" s="32">
        <v>17.49</v>
      </c>
      <c r="F1199" s="112">
        <v>70</v>
      </c>
      <c r="G1199" s="109">
        <f t="shared" si="41"/>
        <v>1224.3</v>
      </c>
    </row>
    <row r="1200" ht="21" customHeight="1" spans="1:7">
      <c r="A1200" s="26"/>
      <c r="B1200" s="41"/>
      <c r="C1200" s="32" t="s">
        <v>162</v>
      </c>
      <c r="D1200" s="113" t="s">
        <v>38</v>
      </c>
      <c r="E1200" s="114">
        <v>1</v>
      </c>
      <c r="F1200" s="112">
        <v>2000</v>
      </c>
      <c r="G1200" s="109">
        <f t="shared" si="41"/>
        <v>2000</v>
      </c>
    </row>
    <row r="1201" ht="21" customHeight="1" spans="1:7">
      <c r="A1201" s="26"/>
      <c r="B1201" s="41"/>
      <c r="C1201" s="32" t="s">
        <v>146</v>
      </c>
      <c r="D1201" s="113" t="s">
        <v>77</v>
      </c>
      <c r="E1201" s="32">
        <v>300.44</v>
      </c>
      <c r="F1201" s="112">
        <v>820</v>
      </c>
      <c r="G1201" s="109">
        <f t="shared" si="41"/>
        <v>246360.8</v>
      </c>
    </row>
    <row r="1202" ht="21" customHeight="1" spans="1:7">
      <c r="A1202" s="26"/>
      <c r="B1202" s="48"/>
      <c r="C1202" s="32" t="s">
        <v>79</v>
      </c>
      <c r="D1202" s="113" t="s">
        <v>77</v>
      </c>
      <c r="E1202" s="32">
        <v>136.47</v>
      </c>
      <c r="F1202" s="112">
        <v>560</v>
      </c>
      <c r="G1202" s="109">
        <f t="shared" si="41"/>
        <v>76423.2</v>
      </c>
    </row>
    <row r="1203" ht="21" customHeight="1" spans="1:7">
      <c r="A1203" s="116"/>
      <c r="B1203" s="26" t="s">
        <v>23</v>
      </c>
      <c r="C1203" s="36"/>
      <c r="D1203" s="27"/>
      <c r="E1203" s="117"/>
      <c r="F1203" s="118"/>
      <c r="G1203" s="119">
        <f>SUM(G1158:G1202)</f>
        <v>390195.4</v>
      </c>
    </row>
    <row r="1204" ht="21" customHeight="1" spans="1:7">
      <c r="A1204" s="26">
        <v>39</v>
      </c>
      <c r="B1204" s="26" t="s">
        <v>473</v>
      </c>
      <c r="C1204" s="27" t="s">
        <v>326</v>
      </c>
      <c r="D1204" s="27" t="s">
        <v>12</v>
      </c>
      <c r="E1204" s="111">
        <v>1</v>
      </c>
      <c r="F1204" s="112">
        <v>600</v>
      </c>
      <c r="G1204" s="109">
        <v>600</v>
      </c>
    </row>
    <row r="1205" ht="21" customHeight="1" spans="1:7">
      <c r="A1205" s="26"/>
      <c r="B1205" s="26"/>
      <c r="C1205" s="27" t="s">
        <v>94</v>
      </c>
      <c r="D1205" s="27" t="s">
        <v>12</v>
      </c>
      <c r="E1205" s="111">
        <v>1</v>
      </c>
      <c r="F1205" s="112">
        <v>120</v>
      </c>
      <c r="G1205" s="109">
        <v>120</v>
      </c>
    </row>
    <row r="1206" ht="21" customHeight="1" spans="1:7">
      <c r="A1206" s="26"/>
      <c r="B1206" s="26"/>
      <c r="C1206" s="27" t="s">
        <v>334</v>
      </c>
      <c r="D1206" s="27" t="s">
        <v>12</v>
      </c>
      <c r="E1206" s="111">
        <v>2</v>
      </c>
      <c r="F1206" s="112">
        <v>90</v>
      </c>
      <c r="G1206" s="109">
        <v>180</v>
      </c>
    </row>
    <row r="1207" ht="21" customHeight="1" spans="1:7">
      <c r="A1207" s="26"/>
      <c r="B1207" s="26"/>
      <c r="C1207" s="27" t="s">
        <v>162</v>
      </c>
      <c r="D1207" s="27" t="s">
        <v>38</v>
      </c>
      <c r="E1207" s="111">
        <v>2</v>
      </c>
      <c r="F1207" s="112">
        <v>1000</v>
      </c>
      <c r="G1207" s="109">
        <v>2000</v>
      </c>
    </row>
    <row r="1208" ht="21" customHeight="1" spans="1:7">
      <c r="A1208" s="116"/>
      <c r="B1208" s="26" t="s">
        <v>23</v>
      </c>
      <c r="C1208" s="36"/>
      <c r="D1208" s="27"/>
      <c r="E1208" s="117"/>
      <c r="F1208" s="118"/>
      <c r="G1208" s="119">
        <f>SUM(G1204:G1207)</f>
        <v>2900</v>
      </c>
    </row>
    <row r="1209" ht="21" customHeight="1" spans="1:7">
      <c r="A1209" s="26">
        <v>40</v>
      </c>
      <c r="B1209" s="26" t="s">
        <v>474</v>
      </c>
      <c r="C1209" s="27" t="s">
        <v>110</v>
      </c>
      <c r="D1209" s="27" t="s">
        <v>12</v>
      </c>
      <c r="E1209" s="111">
        <v>2</v>
      </c>
      <c r="F1209" s="112">
        <v>200</v>
      </c>
      <c r="G1209" s="109">
        <f t="shared" ref="G1209:G1221" si="42">E1209*F1209</f>
        <v>400</v>
      </c>
    </row>
    <row r="1210" ht="21" customHeight="1" spans="1:7">
      <c r="A1210" s="26"/>
      <c r="B1210" s="26"/>
      <c r="C1210" s="27" t="s">
        <v>94</v>
      </c>
      <c r="D1210" s="27" t="s">
        <v>12</v>
      </c>
      <c r="E1210" s="111">
        <v>3</v>
      </c>
      <c r="F1210" s="112">
        <v>120</v>
      </c>
      <c r="G1210" s="109">
        <f t="shared" si="42"/>
        <v>360</v>
      </c>
    </row>
    <row r="1211" ht="21" customHeight="1" spans="1:7">
      <c r="A1211" s="26"/>
      <c r="B1211" s="26"/>
      <c r="C1211" s="27" t="s">
        <v>109</v>
      </c>
      <c r="D1211" s="27" t="s">
        <v>12</v>
      </c>
      <c r="E1211" s="111">
        <v>4</v>
      </c>
      <c r="F1211" s="112">
        <v>10</v>
      </c>
      <c r="G1211" s="109">
        <f t="shared" si="42"/>
        <v>40</v>
      </c>
    </row>
    <row r="1212" ht="21" customHeight="1" spans="1:7">
      <c r="A1212" s="26"/>
      <c r="B1212" s="26"/>
      <c r="C1212" s="27" t="s">
        <v>33</v>
      </c>
      <c r="D1212" s="27" t="s">
        <v>12</v>
      </c>
      <c r="E1212" s="111">
        <v>3</v>
      </c>
      <c r="F1212" s="112">
        <v>220</v>
      </c>
      <c r="G1212" s="109">
        <f t="shared" si="42"/>
        <v>660</v>
      </c>
    </row>
    <row r="1213" ht="21" customHeight="1" spans="1:7">
      <c r="A1213" s="26"/>
      <c r="B1213" s="26"/>
      <c r="C1213" s="27" t="s">
        <v>122</v>
      </c>
      <c r="D1213" s="27" t="s">
        <v>12</v>
      </c>
      <c r="E1213" s="111">
        <v>4</v>
      </c>
      <c r="F1213" s="112">
        <v>10</v>
      </c>
      <c r="G1213" s="109">
        <f t="shared" si="42"/>
        <v>40</v>
      </c>
    </row>
    <row r="1214" ht="21" customHeight="1" spans="1:7">
      <c r="A1214" s="26"/>
      <c r="B1214" s="26"/>
      <c r="C1214" s="27" t="s">
        <v>56</v>
      </c>
      <c r="D1214" s="27" t="s">
        <v>12</v>
      </c>
      <c r="E1214" s="111">
        <v>4</v>
      </c>
      <c r="F1214" s="112">
        <v>10</v>
      </c>
      <c r="G1214" s="109">
        <f t="shared" si="42"/>
        <v>40</v>
      </c>
    </row>
    <row r="1215" ht="21" customHeight="1" spans="1:7">
      <c r="A1215" s="26"/>
      <c r="B1215" s="26"/>
      <c r="C1215" s="27" t="s">
        <v>377</v>
      </c>
      <c r="D1215" s="27" t="s">
        <v>12</v>
      </c>
      <c r="E1215" s="111">
        <v>1</v>
      </c>
      <c r="F1215" s="112">
        <v>90</v>
      </c>
      <c r="G1215" s="109">
        <f t="shared" si="42"/>
        <v>90</v>
      </c>
    </row>
    <row r="1216" ht="21" customHeight="1" spans="1:7">
      <c r="A1216" s="26"/>
      <c r="B1216" s="26"/>
      <c r="C1216" s="27" t="s">
        <v>41</v>
      </c>
      <c r="D1216" s="27" t="s">
        <v>12</v>
      </c>
      <c r="E1216" s="111">
        <v>1</v>
      </c>
      <c r="F1216" s="112">
        <v>50</v>
      </c>
      <c r="G1216" s="109">
        <f t="shared" si="42"/>
        <v>50</v>
      </c>
    </row>
    <row r="1217" ht="21" customHeight="1" spans="1:7">
      <c r="A1217" s="26"/>
      <c r="B1217" s="26"/>
      <c r="C1217" s="27" t="s">
        <v>362</v>
      </c>
      <c r="D1217" s="27" t="s">
        <v>12</v>
      </c>
      <c r="E1217" s="111">
        <v>1</v>
      </c>
      <c r="F1217" s="112">
        <v>20</v>
      </c>
      <c r="G1217" s="109">
        <f t="shared" si="42"/>
        <v>20</v>
      </c>
    </row>
    <row r="1218" ht="21" customHeight="1" spans="1:7">
      <c r="A1218" s="26"/>
      <c r="B1218" s="26"/>
      <c r="C1218" s="27" t="s">
        <v>312</v>
      </c>
      <c r="D1218" s="27" t="s">
        <v>12</v>
      </c>
      <c r="E1218" s="111">
        <v>1</v>
      </c>
      <c r="F1218" s="112">
        <v>100</v>
      </c>
      <c r="G1218" s="109">
        <f t="shared" si="42"/>
        <v>100</v>
      </c>
    </row>
    <row r="1219" ht="21" customHeight="1" spans="1:7">
      <c r="A1219" s="26"/>
      <c r="B1219" s="26"/>
      <c r="C1219" s="27" t="s">
        <v>435</v>
      </c>
      <c r="D1219" s="27" t="s">
        <v>12</v>
      </c>
      <c r="E1219" s="111">
        <v>1</v>
      </c>
      <c r="F1219" s="112">
        <v>50</v>
      </c>
      <c r="G1219" s="109">
        <f t="shared" si="42"/>
        <v>50</v>
      </c>
    </row>
    <row r="1220" ht="21" customHeight="1" spans="1:7">
      <c r="A1220" s="26"/>
      <c r="B1220" s="26"/>
      <c r="C1220" s="27" t="s">
        <v>132</v>
      </c>
      <c r="D1220" s="27" t="s">
        <v>12</v>
      </c>
      <c r="E1220" s="111">
        <v>3</v>
      </c>
      <c r="F1220" s="112">
        <v>10</v>
      </c>
      <c r="G1220" s="109">
        <f t="shared" si="42"/>
        <v>30</v>
      </c>
    </row>
    <row r="1221" ht="21" customHeight="1" spans="1:7">
      <c r="A1221" s="26"/>
      <c r="B1221" s="26"/>
      <c r="C1221" s="27" t="s">
        <v>374</v>
      </c>
      <c r="D1221" s="27" t="s">
        <v>12</v>
      </c>
      <c r="E1221" s="111">
        <v>1</v>
      </c>
      <c r="F1221" s="112">
        <v>90</v>
      </c>
      <c r="G1221" s="109">
        <f t="shared" si="42"/>
        <v>90</v>
      </c>
    </row>
    <row r="1222" ht="21" customHeight="1" spans="1:7">
      <c r="A1222" s="116"/>
      <c r="B1222" s="26" t="s">
        <v>23</v>
      </c>
      <c r="C1222" s="36"/>
      <c r="D1222" s="27"/>
      <c r="E1222" s="117"/>
      <c r="F1222" s="118"/>
      <c r="G1222" s="119">
        <f>SUM(G1209:G1221)</f>
        <v>1970</v>
      </c>
    </row>
    <row r="1223" ht="21" customHeight="1" spans="1:7">
      <c r="A1223" s="80">
        <v>41</v>
      </c>
      <c r="B1223" s="26" t="s">
        <v>475</v>
      </c>
      <c r="C1223" s="27" t="s">
        <v>18</v>
      </c>
      <c r="D1223" s="27" t="s">
        <v>12</v>
      </c>
      <c r="E1223" s="111">
        <v>4</v>
      </c>
      <c r="F1223" s="112">
        <v>120</v>
      </c>
      <c r="G1223" s="109">
        <v>480</v>
      </c>
    </row>
    <row r="1224" ht="21" customHeight="1" spans="1:7">
      <c r="A1224" s="80"/>
      <c r="B1224" s="26"/>
      <c r="C1224" s="27" t="s">
        <v>53</v>
      </c>
      <c r="D1224" s="27" t="s">
        <v>12</v>
      </c>
      <c r="E1224" s="111">
        <v>1</v>
      </c>
      <c r="F1224" s="112">
        <v>20</v>
      </c>
      <c r="G1224" s="109">
        <v>20</v>
      </c>
    </row>
    <row r="1225" ht="21" customHeight="1" spans="1:7">
      <c r="A1225" s="80"/>
      <c r="B1225" s="26"/>
      <c r="C1225" s="27" t="s">
        <v>33</v>
      </c>
      <c r="D1225" s="27" t="s">
        <v>12</v>
      </c>
      <c r="E1225" s="111">
        <v>3</v>
      </c>
      <c r="F1225" s="112">
        <v>220</v>
      </c>
      <c r="G1225" s="109">
        <v>660</v>
      </c>
    </row>
    <row r="1226" ht="21" customHeight="1" spans="1:7">
      <c r="A1226" s="80"/>
      <c r="B1226" s="26"/>
      <c r="C1226" s="27" t="s">
        <v>68</v>
      </c>
      <c r="D1226" s="27" t="s">
        <v>12</v>
      </c>
      <c r="E1226" s="111">
        <v>1</v>
      </c>
      <c r="F1226" s="112">
        <v>200</v>
      </c>
      <c r="G1226" s="109">
        <v>200</v>
      </c>
    </row>
    <row r="1227" ht="21" customHeight="1" spans="1:7">
      <c r="A1227" s="80"/>
      <c r="B1227" s="26"/>
      <c r="C1227" s="27" t="s">
        <v>110</v>
      </c>
      <c r="D1227" s="27" t="s">
        <v>12</v>
      </c>
      <c r="E1227" s="111">
        <v>1</v>
      </c>
      <c r="F1227" s="112">
        <v>220</v>
      </c>
      <c r="G1227" s="109">
        <v>220</v>
      </c>
    </row>
    <row r="1228" ht="21" customHeight="1" spans="1:7">
      <c r="A1228" s="80"/>
      <c r="B1228" s="26"/>
      <c r="C1228" s="27" t="s">
        <v>45</v>
      </c>
      <c r="D1228" s="27" t="s">
        <v>12</v>
      </c>
      <c r="E1228" s="111">
        <v>1</v>
      </c>
      <c r="F1228" s="112">
        <v>90</v>
      </c>
      <c r="G1228" s="109">
        <v>90</v>
      </c>
    </row>
    <row r="1229" ht="21" customHeight="1" spans="1:7">
      <c r="A1229" s="80"/>
      <c r="B1229" s="26"/>
      <c r="C1229" s="27" t="s">
        <v>310</v>
      </c>
      <c r="D1229" s="27" t="s">
        <v>12</v>
      </c>
      <c r="E1229" s="111">
        <v>1</v>
      </c>
      <c r="F1229" s="112">
        <v>20</v>
      </c>
      <c r="G1229" s="109">
        <v>20</v>
      </c>
    </row>
    <row r="1230" ht="21" customHeight="1" spans="1:7">
      <c r="A1230" s="80"/>
      <c r="B1230" s="26"/>
      <c r="C1230" s="27" t="s">
        <v>92</v>
      </c>
      <c r="D1230" s="27" t="s">
        <v>12</v>
      </c>
      <c r="E1230" s="111">
        <v>1</v>
      </c>
      <c r="F1230" s="112">
        <v>220</v>
      </c>
      <c r="G1230" s="109">
        <v>220</v>
      </c>
    </row>
    <row r="1231" ht="21" customHeight="1" spans="1:7">
      <c r="A1231" s="91"/>
      <c r="B1231" s="26" t="s">
        <v>23</v>
      </c>
      <c r="C1231" s="36"/>
      <c r="D1231" s="27"/>
      <c r="E1231" s="117"/>
      <c r="F1231" s="118"/>
      <c r="G1231" s="119">
        <f>SUM(G1223:G1230)</f>
        <v>1910</v>
      </c>
    </row>
    <row r="1232" ht="21" customHeight="1" spans="1:7">
      <c r="A1232" s="113">
        <v>42</v>
      </c>
      <c r="B1232" s="41" t="s">
        <v>476</v>
      </c>
      <c r="C1232" s="27" t="s">
        <v>110</v>
      </c>
      <c r="D1232" s="27" t="s">
        <v>12</v>
      </c>
      <c r="E1232" s="111">
        <v>1</v>
      </c>
      <c r="F1232" s="112">
        <v>200</v>
      </c>
      <c r="G1232" s="109">
        <f t="shared" ref="G1232:G1282" si="43">E1232*F1232</f>
        <v>200</v>
      </c>
    </row>
    <row r="1233" ht="21" customHeight="1" spans="1:7">
      <c r="A1233" s="113"/>
      <c r="B1233" s="41"/>
      <c r="C1233" s="27" t="s">
        <v>345</v>
      </c>
      <c r="D1233" s="27" t="s">
        <v>12</v>
      </c>
      <c r="E1233" s="111">
        <v>1</v>
      </c>
      <c r="F1233" s="112">
        <v>20</v>
      </c>
      <c r="G1233" s="109">
        <f t="shared" si="43"/>
        <v>20</v>
      </c>
    </row>
    <row r="1234" ht="21" customHeight="1" spans="1:7">
      <c r="A1234" s="113"/>
      <c r="B1234" s="41"/>
      <c r="C1234" s="27" t="s">
        <v>109</v>
      </c>
      <c r="D1234" s="27" t="s">
        <v>12</v>
      </c>
      <c r="E1234" s="111">
        <v>6</v>
      </c>
      <c r="F1234" s="112">
        <v>20</v>
      </c>
      <c r="G1234" s="109">
        <f t="shared" si="43"/>
        <v>120</v>
      </c>
    </row>
    <row r="1235" ht="21" customHeight="1" spans="1:7">
      <c r="A1235" s="113"/>
      <c r="B1235" s="41"/>
      <c r="C1235" s="27" t="s">
        <v>88</v>
      </c>
      <c r="D1235" s="27" t="s">
        <v>12</v>
      </c>
      <c r="E1235" s="111">
        <v>3</v>
      </c>
      <c r="F1235" s="112">
        <v>220</v>
      </c>
      <c r="G1235" s="109">
        <f t="shared" si="43"/>
        <v>660</v>
      </c>
    </row>
    <row r="1236" ht="21" customHeight="1" spans="1:7">
      <c r="A1236" s="113"/>
      <c r="B1236" s="41"/>
      <c r="C1236" s="27" t="s">
        <v>161</v>
      </c>
      <c r="D1236" s="27" t="s">
        <v>12</v>
      </c>
      <c r="E1236" s="111">
        <v>12</v>
      </c>
      <c r="F1236" s="112">
        <v>90</v>
      </c>
      <c r="G1236" s="109">
        <f t="shared" si="43"/>
        <v>1080</v>
      </c>
    </row>
    <row r="1237" ht="21" customHeight="1" spans="1:7">
      <c r="A1237" s="113"/>
      <c r="B1237" s="41"/>
      <c r="C1237" s="27" t="s">
        <v>334</v>
      </c>
      <c r="D1237" s="27" t="s">
        <v>12</v>
      </c>
      <c r="E1237" s="111">
        <v>3</v>
      </c>
      <c r="F1237" s="112">
        <v>220</v>
      </c>
      <c r="G1237" s="109">
        <f t="shared" si="43"/>
        <v>660</v>
      </c>
    </row>
    <row r="1238" ht="21" customHeight="1" spans="1:7">
      <c r="A1238" s="113"/>
      <c r="B1238" s="41"/>
      <c r="C1238" s="27" t="s">
        <v>394</v>
      </c>
      <c r="D1238" s="27" t="s">
        <v>12</v>
      </c>
      <c r="E1238" s="111">
        <v>1</v>
      </c>
      <c r="F1238" s="112">
        <v>20</v>
      </c>
      <c r="G1238" s="109">
        <f t="shared" si="43"/>
        <v>20</v>
      </c>
    </row>
    <row r="1239" ht="21" customHeight="1" spans="1:7">
      <c r="A1239" s="113"/>
      <c r="B1239" s="41"/>
      <c r="C1239" s="27" t="s">
        <v>45</v>
      </c>
      <c r="D1239" s="27" t="s">
        <v>12</v>
      </c>
      <c r="E1239" s="111">
        <v>2</v>
      </c>
      <c r="F1239" s="112">
        <v>90</v>
      </c>
      <c r="G1239" s="109">
        <f t="shared" si="43"/>
        <v>180</v>
      </c>
    </row>
    <row r="1240" ht="21" customHeight="1" spans="1:7">
      <c r="A1240" s="113"/>
      <c r="B1240" s="41"/>
      <c r="C1240" s="27" t="s">
        <v>362</v>
      </c>
      <c r="D1240" s="27" t="s">
        <v>12</v>
      </c>
      <c r="E1240" s="111">
        <v>1</v>
      </c>
      <c r="F1240" s="112">
        <v>20</v>
      </c>
      <c r="G1240" s="109">
        <f t="shared" si="43"/>
        <v>20</v>
      </c>
    </row>
    <row r="1241" ht="21" customHeight="1" spans="1:7">
      <c r="A1241" s="113"/>
      <c r="B1241" s="41"/>
      <c r="C1241" s="27" t="s">
        <v>40</v>
      </c>
      <c r="D1241" s="27" t="s">
        <v>12</v>
      </c>
      <c r="E1241" s="111">
        <v>2</v>
      </c>
      <c r="F1241" s="112">
        <v>90</v>
      </c>
      <c r="G1241" s="109">
        <f t="shared" si="43"/>
        <v>180</v>
      </c>
    </row>
    <row r="1242" ht="21" customHeight="1" spans="1:7">
      <c r="A1242" s="113"/>
      <c r="B1242" s="41"/>
      <c r="C1242" s="27" t="s">
        <v>127</v>
      </c>
      <c r="D1242" s="27" t="s">
        <v>12</v>
      </c>
      <c r="E1242" s="111">
        <v>4</v>
      </c>
      <c r="F1242" s="112">
        <v>20</v>
      </c>
      <c r="G1242" s="109">
        <f t="shared" si="43"/>
        <v>80</v>
      </c>
    </row>
    <row r="1243" ht="21" customHeight="1" spans="1:7">
      <c r="A1243" s="113"/>
      <c r="B1243" s="41"/>
      <c r="C1243" s="27" t="s">
        <v>43</v>
      </c>
      <c r="D1243" s="27" t="s">
        <v>12</v>
      </c>
      <c r="E1243" s="111">
        <v>4</v>
      </c>
      <c r="F1243" s="112">
        <v>20</v>
      </c>
      <c r="G1243" s="109">
        <f t="shared" si="43"/>
        <v>80</v>
      </c>
    </row>
    <row r="1244" ht="21" customHeight="1" spans="1:7">
      <c r="A1244" s="113"/>
      <c r="B1244" s="41"/>
      <c r="C1244" s="27" t="s">
        <v>33</v>
      </c>
      <c r="D1244" s="27" t="s">
        <v>12</v>
      </c>
      <c r="E1244" s="111">
        <v>1</v>
      </c>
      <c r="F1244" s="112">
        <v>220</v>
      </c>
      <c r="G1244" s="109">
        <f t="shared" si="43"/>
        <v>220</v>
      </c>
    </row>
    <row r="1245" ht="21" customHeight="1" spans="1:7">
      <c r="A1245" s="113"/>
      <c r="B1245" s="41"/>
      <c r="C1245" s="27" t="s">
        <v>11</v>
      </c>
      <c r="D1245" s="27" t="s">
        <v>12</v>
      </c>
      <c r="E1245" s="111">
        <v>2</v>
      </c>
      <c r="F1245" s="112">
        <v>200</v>
      </c>
      <c r="G1245" s="109">
        <f t="shared" si="43"/>
        <v>400</v>
      </c>
    </row>
    <row r="1246" ht="21" customHeight="1" spans="1:7">
      <c r="A1246" s="113"/>
      <c r="B1246" s="41"/>
      <c r="C1246" s="32" t="s">
        <v>76</v>
      </c>
      <c r="D1246" s="113" t="s">
        <v>77</v>
      </c>
      <c r="E1246" s="32">
        <v>17.95</v>
      </c>
      <c r="F1246" s="112">
        <v>65</v>
      </c>
      <c r="G1246" s="109">
        <f t="shared" si="43"/>
        <v>1166.75</v>
      </c>
    </row>
    <row r="1247" ht="21" customHeight="1" spans="1:7">
      <c r="A1247" s="113"/>
      <c r="B1247" s="41"/>
      <c r="C1247" s="32"/>
      <c r="D1247" s="113" t="s">
        <v>77</v>
      </c>
      <c r="E1247" s="32">
        <v>9.7</v>
      </c>
      <c r="F1247" s="112">
        <v>65</v>
      </c>
      <c r="G1247" s="109">
        <f t="shared" si="43"/>
        <v>630.5</v>
      </c>
    </row>
    <row r="1248" ht="21" customHeight="1" spans="1:7">
      <c r="A1248" s="113"/>
      <c r="B1248" s="41"/>
      <c r="C1248" s="32"/>
      <c r="D1248" s="113" t="s">
        <v>77</v>
      </c>
      <c r="E1248" s="32">
        <v>79.04</v>
      </c>
      <c r="F1248" s="112">
        <v>65</v>
      </c>
      <c r="G1248" s="109">
        <f t="shared" si="43"/>
        <v>5137.6</v>
      </c>
    </row>
    <row r="1249" ht="21" customHeight="1" spans="1:7">
      <c r="A1249" s="113"/>
      <c r="B1249" s="41"/>
      <c r="C1249" s="32"/>
      <c r="D1249" s="113" t="s">
        <v>77</v>
      </c>
      <c r="E1249" s="32">
        <v>13.92</v>
      </c>
      <c r="F1249" s="112">
        <v>65</v>
      </c>
      <c r="G1249" s="109">
        <f t="shared" si="43"/>
        <v>904.8</v>
      </c>
    </row>
    <row r="1250" ht="21" customHeight="1" spans="1:7">
      <c r="A1250" s="113"/>
      <c r="B1250" s="41"/>
      <c r="C1250" s="32"/>
      <c r="D1250" s="113" t="s">
        <v>77</v>
      </c>
      <c r="E1250" s="32">
        <v>27.01</v>
      </c>
      <c r="F1250" s="112">
        <v>65</v>
      </c>
      <c r="G1250" s="109">
        <f t="shared" si="43"/>
        <v>1755.65</v>
      </c>
    </row>
    <row r="1251" ht="21" customHeight="1" spans="1:7">
      <c r="A1251" s="113"/>
      <c r="B1251" s="41"/>
      <c r="C1251" s="32"/>
      <c r="D1251" s="113" t="s">
        <v>77</v>
      </c>
      <c r="E1251" s="32">
        <v>10.5</v>
      </c>
      <c r="F1251" s="112">
        <v>65</v>
      </c>
      <c r="G1251" s="109">
        <f t="shared" si="43"/>
        <v>682.5</v>
      </c>
    </row>
    <row r="1252" ht="21" customHeight="1" spans="1:7">
      <c r="A1252" s="113"/>
      <c r="B1252" s="41"/>
      <c r="C1252" s="32" t="s">
        <v>139</v>
      </c>
      <c r="D1252" s="113" t="s">
        <v>14</v>
      </c>
      <c r="E1252" s="32">
        <v>0.48</v>
      </c>
      <c r="F1252" s="112">
        <v>320</v>
      </c>
      <c r="G1252" s="109">
        <f t="shared" si="43"/>
        <v>153.6</v>
      </c>
    </row>
    <row r="1253" ht="21" customHeight="1" spans="1:7">
      <c r="A1253" s="113"/>
      <c r="B1253" s="41"/>
      <c r="C1253" s="32" t="s">
        <v>78</v>
      </c>
      <c r="D1253" s="113" t="s">
        <v>14</v>
      </c>
      <c r="E1253" s="32">
        <v>41.09</v>
      </c>
      <c r="F1253" s="112">
        <v>180</v>
      </c>
      <c r="G1253" s="109">
        <f t="shared" si="43"/>
        <v>7396.2</v>
      </c>
    </row>
    <row r="1254" ht="21" customHeight="1" spans="1:7">
      <c r="A1254" s="113"/>
      <c r="B1254" s="41"/>
      <c r="C1254" s="32"/>
      <c r="D1254" s="113" t="s">
        <v>14</v>
      </c>
      <c r="E1254" s="32">
        <v>8.51</v>
      </c>
      <c r="F1254" s="112">
        <v>180</v>
      </c>
      <c r="G1254" s="109">
        <f t="shared" si="43"/>
        <v>1531.8</v>
      </c>
    </row>
    <row r="1255" ht="21" customHeight="1" spans="1:7">
      <c r="A1255" s="113"/>
      <c r="B1255" s="41"/>
      <c r="C1255" s="32"/>
      <c r="D1255" s="113" t="s">
        <v>14</v>
      </c>
      <c r="E1255" s="32">
        <v>17.16</v>
      </c>
      <c r="F1255" s="112">
        <v>180</v>
      </c>
      <c r="G1255" s="109">
        <f t="shared" si="43"/>
        <v>3088.8</v>
      </c>
    </row>
    <row r="1256" ht="21" customHeight="1" spans="1:7">
      <c r="A1256" s="113"/>
      <c r="B1256" s="41"/>
      <c r="C1256" s="32" t="s">
        <v>95</v>
      </c>
      <c r="D1256" s="113" t="s">
        <v>14</v>
      </c>
      <c r="E1256" s="32">
        <v>12.79</v>
      </c>
      <c r="F1256" s="112">
        <v>80</v>
      </c>
      <c r="G1256" s="109">
        <f t="shared" si="43"/>
        <v>1023.2</v>
      </c>
    </row>
    <row r="1257" ht="21" customHeight="1" spans="1:7">
      <c r="A1257" s="113"/>
      <c r="B1257" s="41"/>
      <c r="C1257" s="32"/>
      <c r="D1257" s="113" t="s">
        <v>14</v>
      </c>
      <c r="E1257" s="32">
        <v>0.96</v>
      </c>
      <c r="F1257" s="112">
        <v>80</v>
      </c>
      <c r="G1257" s="109">
        <f t="shared" si="43"/>
        <v>76.8</v>
      </c>
    </row>
    <row r="1258" ht="21" customHeight="1" spans="1:7">
      <c r="A1258" s="113"/>
      <c r="B1258" s="41"/>
      <c r="C1258" s="32"/>
      <c r="D1258" s="113" t="s">
        <v>14</v>
      </c>
      <c r="E1258" s="32">
        <v>2.52</v>
      </c>
      <c r="F1258" s="112">
        <v>80</v>
      </c>
      <c r="G1258" s="109">
        <f t="shared" si="43"/>
        <v>201.6</v>
      </c>
    </row>
    <row r="1259" ht="21" customHeight="1" spans="1:7">
      <c r="A1259" s="113"/>
      <c r="B1259" s="41"/>
      <c r="C1259" s="32" t="s">
        <v>354</v>
      </c>
      <c r="D1259" s="113" t="s">
        <v>14</v>
      </c>
      <c r="E1259" s="32">
        <v>0.37</v>
      </c>
      <c r="F1259" s="112">
        <v>140</v>
      </c>
      <c r="G1259" s="109">
        <f t="shared" si="43"/>
        <v>51.8</v>
      </c>
    </row>
    <row r="1260" ht="21" customHeight="1" spans="1:7">
      <c r="A1260" s="113"/>
      <c r="B1260" s="41"/>
      <c r="C1260" s="32" t="s">
        <v>141</v>
      </c>
      <c r="D1260" s="113" t="s">
        <v>77</v>
      </c>
      <c r="E1260" s="32">
        <v>9.5</v>
      </c>
      <c r="F1260" s="112">
        <v>100</v>
      </c>
      <c r="G1260" s="109">
        <f t="shared" si="43"/>
        <v>950</v>
      </c>
    </row>
    <row r="1261" ht="21" customHeight="1" spans="1:7">
      <c r="A1261" s="113"/>
      <c r="B1261" s="41"/>
      <c r="C1261" s="32"/>
      <c r="D1261" s="113" t="s">
        <v>77</v>
      </c>
      <c r="E1261" s="32">
        <v>2.7</v>
      </c>
      <c r="F1261" s="112">
        <v>100</v>
      </c>
      <c r="G1261" s="109">
        <f t="shared" si="43"/>
        <v>270</v>
      </c>
    </row>
    <row r="1262" ht="21" customHeight="1" spans="1:7">
      <c r="A1262" s="113"/>
      <c r="B1262" s="41"/>
      <c r="C1262" s="32"/>
      <c r="D1262" s="113" t="s">
        <v>77</v>
      </c>
      <c r="E1262" s="32">
        <v>2.16</v>
      </c>
      <c r="F1262" s="112">
        <v>100</v>
      </c>
      <c r="G1262" s="109">
        <f t="shared" si="43"/>
        <v>216</v>
      </c>
    </row>
    <row r="1263" ht="21" customHeight="1" spans="1:7">
      <c r="A1263" s="113"/>
      <c r="B1263" s="41"/>
      <c r="C1263" s="32" t="s">
        <v>321</v>
      </c>
      <c r="D1263" s="113" t="s">
        <v>77</v>
      </c>
      <c r="E1263" s="32">
        <v>9.96</v>
      </c>
      <c r="F1263" s="112">
        <v>120</v>
      </c>
      <c r="G1263" s="109">
        <f t="shared" si="43"/>
        <v>1195.2</v>
      </c>
    </row>
    <row r="1264" ht="21" customHeight="1" spans="1:7">
      <c r="A1264" s="113"/>
      <c r="B1264" s="41"/>
      <c r="C1264" s="32" t="s">
        <v>322</v>
      </c>
      <c r="D1264" s="113" t="s">
        <v>77</v>
      </c>
      <c r="E1264" s="32">
        <v>12.03</v>
      </c>
      <c r="F1264" s="112">
        <v>120</v>
      </c>
      <c r="G1264" s="109">
        <f t="shared" si="43"/>
        <v>1443.6</v>
      </c>
    </row>
    <row r="1265" ht="21" customHeight="1" spans="1:7">
      <c r="A1265" s="113"/>
      <c r="B1265" s="41"/>
      <c r="C1265" s="32" t="s">
        <v>142</v>
      </c>
      <c r="D1265" s="113" t="s">
        <v>14</v>
      </c>
      <c r="E1265" s="32">
        <v>2.18</v>
      </c>
      <c r="F1265" s="112">
        <v>340</v>
      </c>
      <c r="G1265" s="109">
        <f t="shared" si="43"/>
        <v>741.2</v>
      </c>
    </row>
    <row r="1266" ht="21" customHeight="1" spans="1:7">
      <c r="A1266" s="113"/>
      <c r="B1266" s="41"/>
      <c r="C1266" s="32" t="s">
        <v>96</v>
      </c>
      <c r="D1266" s="113" t="s">
        <v>77</v>
      </c>
      <c r="E1266" s="32">
        <v>2.1</v>
      </c>
      <c r="F1266" s="112">
        <v>65</v>
      </c>
      <c r="G1266" s="109">
        <f t="shared" si="43"/>
        <v>136.5</v>
      </c>
    </row>
    <row r="1267" ht="21" customHeight="1" spans="1:7">
      <c r="A1267" s="113"/>
      <c r="B1267" s="41"/>
      <c r="C1267" s="32"/>
      <c r="D1267" s="113" t="s">
        <v>77</v>
      </c>
      <c r="E1267" s="32">
        <v>1.32</v>
      </c>
      <c r="F1267" s="112">
        <v>65</v>
      </c>
      <c r="G1267" s="109">
        <f t="shared" si="43"/>
        <v>85.8</v>
      </c>
    </row>
    <row r="1268" ht="21" customHeight="1" spans="1:7">
      <c r="A1268" s="113"/>
      <c r="B1268" s="41"/>
      <c r="C1268" s="32"/>
      <c r="D1268" s="113" t="s">
        <v>77</v>
      </c>
      <c r="E1268" s="32">
        <v>0.6</v>
      </c>
      <c r="F1268" s="112">
        <v>65</v>
      </c>
      <c r="G1268" s="109">
        <f t="shared" si="43"/>
        <v>39</v>
      </c>
    </row>
    <row r="1269" ht="21" customHeight="1" spans="1:7">
      <c r="A1269" s="113"/>
      <c r="B1269" s="41"/>
      <c r="C1269" s="32"/>
      <c r="D1269" s="113" t="s">
        <v>77</v>
      </c>
      <c r="E1269" s="32">
        <v>3.25</v>
      </c>
      <c r="F1269" s="112">
        <v>65</v>
      </c>
      <c r="G1269" s="109">
        <f t="shared" si="43"/>
        <v>211.25</v>
      </c>
    </row>
    <row r="1270" ht="21" customHeight="1" spans="1:7">
      <c r="A1270" s="113"/>
      <c r="B1270" s="41"/>
      <c r="C1270" s="32" t="s">
        <v>143</v>
      </c>
      <c r="D1270" s="113" t="s">
        <v>14</v>
      </c>
      <c r="E1270" s="32">
        <v>2.26</v>
      </c>
      <c r="F1270" s="112">
        <v>180</v>
      </c>
      <c r="G1270" s="109">
        <f t="shared" si="43"/>
        <v>406.8</v>
      </c>
    </row>
    <row r="1271" ht="21" customHeight="1" spans="1:7">
      <c r="A1271" s="113"/>
      <c r="B1271" s="41"/>
      <c r="C1271" s="32"/>
      <c r="D1271" s="113" t="s">
        <v>14</v>
      </c>
      <c r="E1271" s="32">
        <v>6.3</v>
      </c>
      <c r="F1271" s="112">
        <v>180</v>
      </c>
      <c r="G1271" s="109">
        <f t="shared" si="43"/>
        <v>1134</v>
      </c>
    </row>
    <row r="1272" ht="21" customHeight="1" spans="1:7">
      <c r="A1272" s="113"/>
      <c r="B1272" s="41"/>
      <c r="C1272" s="32"/>
      <c r="D1272" s="113" t="s">
        <v>14</v>
      </c>
      <c r="E1272" s="32">
        <v>0.92</v>
      </c>
      <c r="F1272" s="112">
        <v>180</v>
      </c>
      <c r="G1272" s="109">
        <f t="shared" si="43"/>
        <v>165.6</v>
      </c>
    </row>
    <row r="1273" ht="21" customHeight="1" spans="1:7">
      <c r="A1273" s="113"/>
      <c r="B1273" s="41"/>
      <c r="C1273" s="32" t="s">
        <v>355</v>
      </c>
      <c r="D1273" s="113" t="s">
        <v>14</v>
      </c>
      <c r="E1273" s="32">
        <v>0.95</v>
      </c>
      <c r="F1273" s="112">
        <v>180</v>
      </c>
      <c r="G1273" s="109">
        <f t="shared" si="43"/>
        <v>171</v>
      </c>
    </row>
    <row r="1274" ht="21" customHeight="1" spans="1:7">
      <c r="A1274" s="113"/>
      <c r="B1274" s="41"/>
      <c r="C1274" s="32" t="s">
        <v>154</v>
      </c>
      <c r="D1274" s="113" t="s">
        <v>14</v>
      </c>
      <c r="E1274" s="32">
        <v>1.68</v>
      </c>
      <c r="F1274" s="112">
        <v>120</v>
      </c>
      <c r="G1274" s="109">
        <f t="shared" si="43"/>
        <v>201.6</v>
      </c>
    </row>
    <row r="1275" ht="21" customHeight="1" spans="1:7">
      <c r="A1275" s="113"/>
      <c r="B1275" s="41"/>
      <c r="C1275" s="32" t="s">
        <v>477</v>
      </c>
      <c r="D1275" s="113" t="s">
        <v>14</v>
      </c>
      <c r="E1275" s="32">
        <v>0.3</v>
      </c>
      <c r="F1275" s="112">
        <v>340</v>
      </c>
      <c r="G1275" s="109">
        <f t="shared" si="43"/>
        <v>102</v>
      </c>
    </row>
    <row r="1276" ht="21" customHeight="1" spans="1:7">
      <c r="A1276" s="113"/>
      <c r="B1276" s="41"/>
      <c r="C1276" s="32" t="s">
        <v>453</v>
      </c>
      <c r="D1276" s="113" t="s">
        <v>14</v>
      </c>
      <c r="E1276" s="32">
        <v>0.11</v>
      </c>
      <c r="F1276" s="112">
        <v>340</v>
      </c>
      <c r="G1276" s="109">
        <f t="shared" si="43"/>
        <v>37.4</v>
      </c>
    </row>
    <row r="1277" ht="21" customHeight="1" spans="1:7">
      <c r="A1277" s="113"/>
      <c r="B1277" s="41"/>
      <c r="C1277" s="32" t="s">
        <v>97</v>
      </c>
      <c r="D1277" s="113" t="s">
        <v>98</v>
      </c>
      <c r="E1277" s="114">
        <v>1</v>
      </c>
      <c r="F1277" s="112">
        <v>400</v>
      </c>
      <c r="G1277" s="109">
        <f t="shared" si="43"/>
        <v>400</v>
      </c>
    </row>
    <row r="1278" ht="21" customHeight="1" spans="1:7">
      <c r="A1278" s="113"/>
      <c r="B1278" s="41"/>
      <c r="C1278" s="32" t="s">
        <v>162</v>
      </c>
      <c r="D1278" s="113" t="s">
        <v>38</v>
      </c>
      <c r="E1278" s="114">
        <v>1</v>
      </c>
      <c r="F1278" s="112">
        <v>2000</v>
      </c>
      <c r="G1278" s="109">
        <f t="shared" si="43"/>
        <v>2000</v>
      </c>
    </row>
    <row r="1279" ht="21" customHeight="1" spans="1:7">
      <c r="A1279" s="113"/>
      <c r="B1279" s="41"/>
      <c r="C1279" s="32" t="s">
        <v>162</v>
      </c>
      <c r="D1279" s="113" t="s">
        <v>38</v>
      </c>
      <c r="E1279" s="114">
        <v>1</v>
      </c>
      <c r="F1279" s="112">
        <v>1000</v>
      </c>
      <c r="G1279" s="109">
        <f t="shared" si="43"/>
        <v>1000</v>
      </c>
    </row>
    <row r="1280" ht="21" customHeight="1" spans="1:7">
      <c r="A1280" s="113"/>
      <c r="B1280" s="41"/>
      <c r="C1280" s="32" t="s">
        <v>99</v>
      </c>
      <c r="D1280" s="113" t="s">
        <v>14</v>
      </c>
      <c r="E1280" s="32">
        <v>10.56</v>
      </c>
      <c r="F1280" s="112">
        <v>70</v>
      </c>
      <c r="G1280" s="109">
        <f t="shared" si="43"/>
        <v>739.2</v>
      </c>
    </row>
    <row r="1281" ht="21" customHeight="1" spans="1:7">
      <c r="A1281" s="113"/>
      <c r="B1281" s="41"/>
      <c r="C1281" s="32" t="s">
        <v>146</v>
      </c>
      <c r="D1281" s="113" t="s">
        <v>77</v>
      </c>
      <c r="E1281" s="32">
        <v>243.31</v>
      </c>
      <c r="F1281" s="112">
        <v>820</v>
      </c>
      <c r="G1281" s="109">
        <f t="shared" si="43"/>
        <v>199514.2</v>
      </c>
    </row>
    <row r="1282" ht="21" customHeight="1" spans="1:7">
      <c r="A1282" s="113"/>
      <c r="B1282" s="48"/>
      <c r="C1282" s="32" t="s">
        <v>79</v>
      </c>
      <c r="D1282" s="113" t="s">
        <v>77</v>
      </c>
      <c r="E1282" s="32">
        <v>165.03</v>
      </c>
      <c r="F1282" s="112">
        <v>560</v>
      </c>
      <c r="G1282" s="109">
        <f t="shared" si="43"/>
        <v>92416.8</v>
      </c>
    </row>
    <row r="1283" ht="21" customHeight="1" spans="1:7">
      <c r="A1283" s="134"/>
      <c r="B1283" s="26" t="s">
        <v>23</v>
      </c>
      <c r="C1283" s="36"/>
      <c r="D1283" s="27"/>
      <c r="E1283" s="117"/>
      <c r="F1283" s="118"/>
      <c r="G1283" s="119">
        <f>SUM(G1232:G1282)</f>
        <v>331298.75</v>
      </c>
    </row>
    <row r="1284" ht="21" customHeight="1" spans="1:7">
      <c r="A1284" s="26">
        <v>43</v>
      </c>
      <c r="B1284" s="26" t="s">
        <v>478</v>
      </c>
      <c r="C1284" s="27" t="s">
        <v>11</v>
      </c>
      <c r="D1284" s="27" t="s">
        <v>12</v>
      </c>
      <c r="E1284" s="111">
        <v>13</v>
      </c>
      <c r="F1284" s="112">
        <v>200</v>
      </c>
      <c r="G1284" s="109">
        <f t="shared" ref="G1284:G1301" si="44">E1284*F1284</f>
        <v>2600</v>
      </c>
    </row>
    <row r="1285" ht="21" customHeight="1" spans="1:7">
      <c r="A1285" s="26"/>
      <c r="B1285" s="26"/>
      <c r="C1285" s="27" t="s">
        <v>18</v>
      </c>
      <c r="D1285" s="27" t="s">
        <v>12</v>
      </c>
      <c r="E1285" s="111">
        <v>20</v>
      </c>
      <c r="F1285" s="112">
        <v>120</v>
      </c>
      <c r="G1285" s="109">
        <f t="shared" si="44"/>
        <v>2400</v>
      </c>
    </row>
    <row r="1286" ht="21" customHeight="1" spans="1:7">
      <c r="A1286" s="26"/>
      <c r="B1286" s="26"/>
      <c r="C1286" s="27" t="s">
        <v>53</v>
      </c>
      <c r="D1286" s="27" t="s">
        <v>12</v>
      </c>
      <c r="E1286" s="111">
        <v>39</v>
      </c>
      <c r="F1286" s="112">
        <v>20</v>
      </c>
      <c r="G1286" s="109">
        <f t="shared" si="44"/>
        <v>780</v>
      </c>
    </row>
    <row r="1287" ht="21" customHeight="1" spans="1:7">
      <c r="A1287" s="26"/>
      <c r="B1287" s="26"/>
      <c r="C1287" s="27" t="s">
        <v>56</v>
      </c>
      <c r="D1287" s="27" t="s">
        <v>12</v>
      </c>
      <c r="E1287" s="111">
        <v>13</v>
      </c>
      <c r="F1287" s="112">
        <v>10</v>
      </c>
      <c r="G1287" s="109">
        <f t="shared" si="44"/>
        <v>130</v>
      </c>
    </row>
    <row r="1288" ht="21" customHeight="1" spans="1:7">
      <c r="A1288" s="26"/>
      <c r="B1288" s="26"/>
      <c r="C1288" s="27" t="s">
        <v>367</v>
      </c>
      <c r="D1288" s="27" t="s">
        <v>12</v>
      </c>
      <c r="E1288" s="111">
        <v>5</v>
      </c>
      <c r="F1288" s="112">
        <v>100</v>
      </c>
      <c r="G1288" s="109">
        <f t="shared" si="44"/>
        <v>500</v>
      </c>
    </row>
    <row r="1289" ht="21" customHeight="1" spans="1:7">
      <c r="A1289" s="26"/>
      <c r="B1289" s="26"/>
      <c r="C1289" s="27" t="s">
        <v>148</v>
      </c>
      <c r="D1289" s="27" t="s">
        <v>12</v>
      </c>
      <c r="E1289" s="111">
        <v>6</v>
      </c>
      <c r="F1289" s="112">
        <v>50</v>
      </c>
      <c r="G1289" s="109">
        <f t="shared" si="44"/>
        <v>300</v>
      </c>
    </row>
    <row r="1290" ht="21" customHeight="1" spans="1:7">
      <c r="A1290" s="26"/>
      <c r="B1290" s="26"/>
      <c r="C1290" s="27" t="s">
        <v>149</v>
      </c>
      <c r="D1290" s="27" t="s">
        <v>12</v>
      </c>
      <c r="E1290" s="111">
        <v>14</v>
      </c>
      <c r="F1290" s="112">
        <v>10</v>
      </c>
      <c r="G1290" s="109">
        <f t="shared" si="44"/>
        <v>140</v>
      </c>
    </row>
    <row r="1291" ht="21" customHeight="1" spans="1:7">
      <c r="A1291" s="26"/>
      <c r="B1291" s="26"/>
      <c r="C1291" s="27" t="s">
        <v>312</v>
      </c>
      <c r="D1291" s="27" t="s">
        <v>12</v>
      </c>
      <c r="E1291" s="111">
        <v>5</v>
      </c>
      <c r="F1291" s="112">
        <v>100</v>
      </c>
      <c r="G1291" s="109">
        <f t="shared" si="44"/>
        <v>500</v>
      </c>
    </row>
    <row r="1292" ht="21" customHeight="1" spans="1:7">
      <c r="A1292" s="26"/>
      <c r="B1292" s="26"/>
      <c r="C1292" s="27" t="s">
        <v>435</v>
      </c>
      <c r="D1292" s="27" t="s">
        <v>12</v>
      </c>
      <c r="E1292" s="111">
        <v>9</v>
      </c>
      <c r="F1292" s="112">
        <v>50</v>
      </c>
      <c r="G1292" s="109">
        <f t="shared" si="44"/>
        <v>450</v>
      </c>
    </row>
    <row r="1293" ht="21" customHeight="1" spans="1:7">
      <c r="A1293" s="26"/>
      <c r="B1293" s="26"/>
      <c r="C1293" s="27" t="s">
        <v>40</v>
      </c>
      <c r="D1293" s="27" t="s">
        <v>12</v>
      </c>
      <c r="E1293" s="111">
        <v>1</v>
      </c>
      <c r="F1293" s="112">
        <v>90</v>
      </c>
      <c r="G1293" s="109">
        <f t="shared" si="44"/>
        <v>90</v>
      </c>
    </row>
    <row r="1294" ht="21" customHeight="1" spans="1:7">
      <c r="A1294" s="26"/>
      <c r="B1294" s="26"/>
      <c r="C1294" s="27" t="s">
        <v>45</v>
      </c>
      <c r="D1294" s="27" t="s">
        <v>12</v>
      </c>
      <c r="E1294" s="111">
        <v>5</v>
      </c>
      <c r="F1294" s="112">
        <v>90</v>
      </c>
      <c r="G1294" s="109">
        <f t="shared" si="44"/>
        <v>450</v>
      </c>
    </row>
    <row r="1295" ht="21" customHeight="1" spans="1:7">
      <c r="A1295" s="26"/>
      <c r="B1295" s="26"/>
      <c r="C1295" s="27" t="s">
        <v>161</v>
      </c>
      <c r="D1295" s="27" t="s">
        <v>12</v>
      </c>
      <c r="E1295" s="111">
        <v>1</v>
      </c>
      <c r="F1295" s="112">
        <v>90</v>
      </c>
      <c r="G1295" s="109">
        <f t="shared" si="44"/>
        <v>90</v>
      </c>
    </row>
    <row r="1296" ht="21" customHeight="1" spans="1:7">
      <c r="A1296" s="26"/>
      <c r="B1296" s="26"/>
      <c r="C1296" s="27" t="s">
        <v>132</v>
      </c>
      <c r="D1296" s="27" t="s">
        <v>12</v>
      </c>
      <c r="E1296" s="111">
        <v>9</v>
      </c>
      <c r="F1296" s="112">
        <v>10</v>
      </c>
      <c r="G1296" s="109">
        <f t="shared" si="44"/>
        <v>90</v>
      </c>
    </row>
    <row r="1297" ht="21" customHeight="1" spans="1:7">
      <c r="A1297" s="26"/>
      <c r="B1297" s="26"/>
      <c r="C1297" s="27" t="s">
        <v>53</v>
      </c>
      <c r="D1297" s="27" t="s">
        <v>12</v>
      </c>
      <c r="E1297" s="111">
        <v>2</v>
      </c>
      <c r="F1297" s="112">
        <v>20</v>
      </c>
      <c r="G1297" s="109">
        <f t="shared" si="44"/>
        <v>40</v>
      </c>
    </row>
    <row r="1298" ht="21" customHeight="1" spans="1:7">
      <c r="A1298" s="26"/>
      <c r="B1298" s="26"/>
      <c r="C1298" s="27" t="s">
        <v>41</v>
      </c>
      <c r="D1298" s="27" t="s">
        <v>12</v>
      </c>
      <c r="E1298" s="111">
        <v>1</v>
      </c>
      <c r="F1298" s="112">
        <v>50</v>
      </c>
      <c r="G1298" s="109">
        <f t="shared" si="44"/>
        <v>50</v>
      </c>
    </row>
    <row r="1299" ht="21" customHeight="1" spans="1:7">
      <c r="A1299" s="26"/>
      <c r="B1299" s="26"/>
      <c r="C1299" s="27" t="s">
        <v>50</v>
      </c>
      <c r="D1299" s="27" t="s">
        <v>12</v>
      </c>
      <c r="E1299" s="111">
        <v>1</v>
      </c>
      <c r="F1299" s="112">
        <v>220</v>
      </c>
      <c r="G1299" s="109">
        <f t="shared" si="44"/>
        <v>220</v>
      </c>
    </row>
    <row r="1300" ht="21" customHeight="1" spans="1:7">
      <c r="A1300" s="26"/>
      <c r="B1300" s="26"/>
      <c r="C1300" s="27" t="s">
        <v>94</v>
      </c>
      <c r="D1300" s="27" t="s">
        <v>12</v>
      </c>
      <c r="E1300" s="111">
        <v>7</v>
      </c>
      <c r="F1300" s="112">
        <v>120</v>
      </c>
      <c r="G1300" s="109">
        <f t="shared" si="44"/>
        <v>840</v>
      </c>
    </row>
    <row r="1301" ht="21" customHeight="1" spans="1:7">
      <c r="A1301" s="26"/>
      <c r="B1301" s="26"/>
      <c r="C1301" s="27" t="s">
        <v>333</v>
      </c>
      <c r="D1301" s="27" t="s">
        <v>12</v>
      </c>
      <c r="E1301" s="111">
        <v>2</v>
      </c>
      <c r="F1301" s="112">
        <v>160</v>
      </c>
      <c r="G1301" s="109">
        <f t="shared" si="44"/>
        <v>320</v>
      </c>
    </row>
    <row r="1302" ht="21" customHeight="1" spans="1:7">
      <c r="A1302" s="116"/>
      <c r="B1302" s="26" t="s">
        <v>23</v>
      </c>
      <c r="C1302" s="36"/>
      <c r="D1302" s="27"/>
      <c r="E1302" s="117"/>
      <c r="F1302" s="118"/>
      <c r="G1302" s="119">
        <f>SUM(G1284:G1301)</f>
        <v>9990</v>
      </c>
    </row>
    <row r="1303" ht="21" customHeight="1" spans="1:7">
      <c r="A1303" s="26">
        <v>44</v>
      </c>
      <c r="B1303" s="40" t="s">
        <v>479</v>
      </c>
      <c r="C1303" s="27" t="s">
        <v>367</v>
      </c>
      <c r="D1303" s="27" t="s">
        <v>12</v>
      </c>
      <c r="E1303" s="111">
        <v>5</v>
      </c>
      <c r="F1303" s="112">
        <v>100</v>
      </c>
      <c r="G1303" s="109">
        <f t="shared" ref="G1303:G1346" si="45">E1303*F1303</f>
        <v>500</v>
      </c>
    </row>
    <row r="1304" ht="21" customHeight="1" spans="1:7">
      <c r="A1304" s="26"/>
      <c r="B1304" s="41"/>
      <c r="C1304" s="27" t="s">
        <v>312</v>
      </c>
      <c r="D1304" s="27" t="s">
        <v>12</v>
      </c>
      <c r="E1304" s="111">
        <v>6</v>
      </c>
      <c r="F1304" s="112">
        <v>100</v>
      </c>
      <c r="G1304" s="109">
        <f t="shared" si="45"/>
        <v>600</v>
      </c>
    </row>
    <row r="1305" ht="21" customHeight="1" spans="1:7">
      <c r="A1305" s="26"/>
      <c r="B1305" s="41"/>
      <c r="C1305" s="27" t="s">
        <v>149</v>
      </c>
      <c r="D1305" s="27" t="s">
        <v>12</v>
      </c>
      <c r="E1305" s="111">
        <v>2</v>
      </c>
      <c r="F1305" s="112">
        <v>10</v>
      </c>
      <c r="G1305" s="109">
        <f t="shared" si="45"/>
        <v>20</v>
      </c>
    </row>
    <row r="1306" ht="21" customHeight="1" spans="1:7">
      <c r="A1306" s="26"/>
      <c r="B1306" s="41"/>
      <c r="C1306" s="27" t="s">
        <v>34</v>
      </c>
      <c r="D1306" s="27" t="s">
        <v>12</v>
      </c>
      <c r="E1306" s="111">
        <v>1</v>
      </c>
      <c r="F1306" s="112">
        <v>50</v>
      </c>
      <c r="G1306" s="109">
        <f t="shared" si="45"/>
        <v>50</v>
      </c>
    </row>
    <row r="1307" ht="21" customHeight="1" spans="1:7">
      <c r="A1307" s="26"/>
      <c r="B1307" s="41"/>
      <c r="C1307" s="27" t="s">
        <v>312</v>
      </c>
      <c r="D1307" s="27" t="s">
        <v>12</v>
      </c>
      <c r="E1307" s="111">
        <v>11</v>
      </c>
      <c r="F1307" s="112">
        <v>100</v>
      </c>
      <c r="G1307" s="109">
        <f t="shared" si="45"/>
        <v>1100</v>
      </c>
    </row>
    <row r="1308" ht="21" customHeight="1" spans="1:7">
      <c r="A1308" s="26"/>
      <c r="B1308" s="41"/>
      <c r="C1308" s="27" t="s">
        <v>435</v>
      </c>
      <c r="D1308" s="27" t="s">
        <v>12</v>
      </c>
      <c r="E1308" s="111">
        <v>1</v>
      </c>
      <c r="F1308" s="112">
        <v>50</v>
      </c>
      <c r="G1308" s="109">
        <f t="shared" si="45"/>
        <v>50</v>
      </c>
    </row>
    <row r="1309" ht="21" customHeight="1" spans="1:7">
      <c r="A1309" s="26"/>
      <c r="B1309" s="41"/>
      <c r="C1309" s="27" t="s">
        <v>326</v>
      </c>
      <c r="D1309" s="27" t="s">
        <v>12</v>
      </c>
      <c r="E1309" s="111">
        <v>4</v>
      </c>
      <c r="F1309" s="112">
        <v>600</v>
      </c>
      <c r="G1309" s="109">
        <f t="shared" si="45"/>
        <v>2400</v>
      </c>
    </row>
    <row r="1310" ht="21" customHeight="1" spans="1:7">
      <c r="A1310" s="26"/>
      <c r="B1310" s="41"/>
      <c r="C1310" s="27" t="s">
        <v>41</v>
      </c>
      <c r="D1310" s="27" t="s">
        <v>12</v>
      </c>
      <c r="E1310" s="111">
        <v>1</v>
      </c>
      <c r="F1310" s="112">
        <v>50</v>
      </c>
      <c r="G1310" s="109">
        <f t="shared" si="45"/>
        <v>50</v>
      </c>
    </row>
    <row r="1311" ht="21" customHeight="1" spans="1:7">
      <c r="A1311" s="26"/>
      <c r="B1311" s="41"/>
      <c r="C1311" s="27" t="s">
        <v>42</v>
      </c>
      <c r="D1311" s="27" t="s">
        <v>12</v>
      </c>
      <c r="E1311" s="111">
        <v>2</v>
      </c>
      <c r="F1311" s="112">
        <v>10</v>
      </c>
      <c r="G1311" s="109">
        <f t="shared" si="45"/>
        <v>20</v>
      </c>
    </row>
    <row r="1312" ht="21" customHeight="1" spans="1:7">
      <c r="A1312" s="26"/>
      <c r="B1312" s="41"/>
      <c r="C1312" s="27" t="s">
        <v>16</v>
      </c>
      <c r="D1312" s="27" t="s">
        <v>17</v>
      </c>
      <c r="E1312" s="111">
        <v>1</v>
      </c>
      <c r="F1312" s="112">
        <v>3000</v>
      </c>
      <c r="G1312" s="109">
        <f t="shared" si="45"/>
        <v>3000</v>
      </c>
    </row>
    <row r="1313" ht="21" customHeight="1" spans="1:7">
      <c r="A1313" s="26"/>
      <c r="B1313" s="41"/>
      <c r="C1313" s="27" t="s">
        <v>85</v>
      </c>
      <c r="D1313" s="27"/>
      <c r="E1313" s="111">
        <v>1</v>
      </c>
      <c r="F1313" s="112">
        <v>4000</v>
      </c>
      <c r="G1313" s="109">
        <f t="shared" si="45"/>
        <v>4000</v>
      </c>
    </row>
    <row r="1314" ht="21" customHeight="1" spans="1:7">
      <c r="A1314" s="26"/>
      <c r="B1314" s="41"/>
      <c r="C1314" s="27" t="s">
        <v>33</v>
      </c>
      <c r="D1314" s="27" t="s">
        <v>12</v>
      </c>
      <c r="E1314" s="111">
        <v>3</v>
      </c>
      <c r="F1314" s="112">
        <v>220</v>
      </c>
      <c r="G1314" s="109">
        <f t="shared" si="45"/>
        <v>660</v>
      </c>
    </row>
    <row r="1315" ht="21" customHeight="1" spans="1:7">
      <c r="A1315" s="26"/>
      <c r="B1315" s="41"/>
      <c r="C1315" s="27" t="s">
        <v>110</v>
      </c>
      <c r="D1315" s="27" t="s">
        <v>12</v>
      </c>
      <c r="E1315" s="111">
        <v>2</v>
      </c>
      <c r="F1315" s="112">
        <v>220</v>
      </c>
      <c r="G1315" s="109">
        <f t="shared" si="45"/>
        <v>440</v>
      </c>
    </row>
    <row r="1316" ht="21" customHeight="1" spans="1:7">
      <c r="A1316" s="26"/>
      <c r="B1316" s="41"/>
      <c r="C1316" s="27" t="s">
        <v>480</v>
      </c>
      <c r="D1316" s="27" t="s">
        <v>38</v>
      </c>
      <c r="E1316" s="111">
        <v>1</v>
      </c>
      <c r="F1316" s="112">
        <v>1000</v>
      </c>
      <c r="G1316" s="109">
        <f t="shared" si="45"/>
        <v>1000</v>
      </c>
    </row>
    <row r="1317" ht="21" customHeight="1" spans="1:7">
      <c r="A1317" s="26"/>
      <c r="B1317" s="41"/>
      <c r="C1317" s="27" t="s">
        <v>331</v>
      </c>
      <c r="D1317" s="27" t="s">
        <v>38</v>
      </c>
      <c r="E1317" s="111">
        <v>1</v>
      </c>
      <c r="F1317" s="112">
        <v>2000</v>
      </c>
      <c r="G1317" s="109">
        <f t="shared" si="45"/>
        <v>2000</v>
      </c>
    </row>
    <row r="1318" ht="21" customHeight="1" spans="1:7">
      <c r="A1318" s="26"/>
      <c r="B1318" s="41"/>
      <c r="C1318" s="27" t="s">
        <v>92</v>
      </c>
      <c r="D1318" s="27" t="s">
        <v>12</v>
      </c>
      <c r="E1318" s="111">
        <v>1</v>
      </c>
      <c r="F1318" s="112">
        <v>220</v>
      </c>
      <c r="G1318" s="109">
        <f t="shared" si="45"/>
        <v>220</v>
      </c>
    </row>
    <row r="1319" ht="21" customHeight="1" spans="1:7">
      <c r="A1319" s="26"/>
      <c r="B1319" s="41"/>
      <c r="C1319" s="27" t="s">
        <v>93</v>
      </c>
      <c r="D1319" s="27" t="s">
        <v>12</v>
      </c>
      <c r="E1319" s="111">
        <v>1</v>
      </c>
      <c r="F1319" s="112">
        <v>90</v>
      </c>
      <c r="G1319" s="109">
        <f t="shared" si="45"/>
        <v>90</v>
      </c>
    </row>
    <row r="1320" ht="21" customHeight="1" spans="1:7">
      <c r="A1320" s="26"/>
      <c r="B1320" s="41"/>
      <c r="C1320" s="27" t="s">
        <v>481</v>
      </c>
      <c r="D1320" s="27" t="s">
        <v>12</v>
      </c>
      <c r="E1320" s="111">
        <v>3</v>
      </c>
      <c r="F1320" s="112">
        <v>300</v>
      </c>
      <c r="G1320" s="109">
        <f t="shared" si="45"/>
        <v>900</v>
      </c>
    </row>
    <row r="1321" ht="21" customHeight="1" spans="1:7">
      <c r="A1321" s="26"/>
      <c r="B1321" s="41"/>
      <c r="C1321" s="27" t="s">
        <v>482</v>
      </c>
      <c r="D1321" s="27" t="s">
        <v>12</v>
      </c>
      <c r="E1321" s="111">
        <v>2</v>
      </c>
      <c r="F1321" s="112">
        <v>150</v>
      </c>
      <c r="G1321" s="109">
        <f t="shared" si="45"/>
        <v>300</v>
      </c>
    </row>
    <row r="1322" ht="21" customHeight="1" spans="1:7">
      <c r="A1322" s="26"/>
      <c r="B1322" s="41"/>
      <c r="C1322" s="32" t="s">
        <v>338</v>
      </c>
      <c r="D1322" s="27" t="s">
        <v>12</v>
      </c>
      <c r="E1322" s="111">
        <v>1</v>
      </c>
      <c r="F1322" s="112">
        <v>90</v>
      </c>
      <c r="G1322" s="109">
        <f t="shared" si="45"/>
        <v>90</v>
      </c>
    </row>
    <row r="1323" ht="21" customHeight="1" spans="1:7">
      <c r="A1323" s="26"/>
      <c r="B1323" s="41"/>
      <c r="C1323" s="32" t="s">
        <v>109</v>
      </c>
      <c r="D1323" s="27" t="s">
        <v>12</v>
      </c>
      <c r="E1323" s="111">
        <v>1</v>
      </c>
      <c r="F1323" s="112">
        <v>10</v>
      </c>
      <c r="G1323" s="109">
        <f t="shared" si="45"/>
        <v>10</v>
      </c>
    </row>
    <row r="1324" ht="21" customHeight="1" spans="1:7">
      <c r="A1324" s="26"/>
      <c r="B1324" s="41"/>
      <c r="C1324" s="32" t="s">
        <v>310</v>
      </c>
      <c r="D1324" s="27" t="s">
        <v>12</v>
      </c>
      <c r="E1324" s="111">
        <v>1</v>
      </c>
      <c r="F1324" s="112">
        <v>20</v>
      </c>
      <c r="G1324" s="109">
        <f t="shared" si="45"/>
        <v>20</v>
      </c>
    </row>
    <row r="1325" ht="21" customHeight="1" spans="1:7">
      <c r="A1325" s="26"/>
      <c r="B1325" s="41"/>
      <c r="C1325" s="32" t="s">
        <v>91</v>
      </c>
      <c r="D1325" s="113" t="s">
        <v>71</v>
      </c>
      <c r="E1325" s="111">
        <v>2</v>
      </c>
      <c r="F1325" s="112">
        <v>160</v>
      </c>
      <c r="G1325" s="109">
        <f t="shared" si="45"/>
        <v>320</v>
      </c>
    </row>
    <row r="1326" ht="21" customHeight="1" spans="1:7">
      <c r="A1326" s="26"/>
      <c r="B1326" s="41"/>
      <c r="C1326" s="32" t="s">
        <v>76</v>
      </c>
      <c r="D1326" s="113" t="s">
        <v>77</v>
      </c>
      <c r="E1326" s="32">
        <v>16.58</v>
      </c>
      <c r="F1326" s="112">
        <v>65</v>
      </c>
      <c r="G1326" s="109">
        <f t="shared" si="45"/>
        <v>1077.7</v>
      </c>
    </row>
    <row r="1327" ht="21" customHeight="1" spans="1:7">
      <c r="A1327" s="26"/>
      <c r="B1327" s="41"/>
      <c r="C1327" s="32"/>
      <c r="D1327" s="113" t="s">
        <v>77</v>
      </c>
      <c r="E1327" s="32">
        <v>40.63</v>
      </c>
      <c r="F1327" s="112">
        <v>65</v>
      </c>
      <c r="G1327" s="109">
        <f t="shared" si="45"/>
        <v>2640.95</v>
      </c>
    </row>
    <row r="1328" ht="21" customHeight="1" spans="1:7">
      <c r="A1328" s="26"/>
      <c r="B1328" s="41"/>
      <c r="C1328" s="32"/>
      <c r="D1328" s="113" t="s">
        <v>77</v>
      </c>
      <c r="E1328" s="32">
        <v>138.07</v>
      </c>
      <c r="F1328" s="112">
        <v>65</v>
      </c>
      <c r="G1328" s="109">
        <f t="shared" si="45"/>
        <v>8974.55</v>
      </c>
    </row>
    <row r="1329" ht="21" customHeight="1" spans="1:7">
      <c r="A1329" s="26"/>
      <c r="B1329" s="41"/>
      <c r="C1329" s="32"/>
      <c r="D1329" s="113" t="s">
        <v>77</v>
      </c>
      <c r="E1329" s="32">
        <v>23.96</v>
      </c>
      <c r="F1329" s="112">
        <v>65</v>
      </c>
      <c r="G1329" s="109">
        <f t="shared" si="45"/>
        <v>1557.4</v>
      </c>
    </row>
    <row r="1330" ht="21" customHeight="1" spans="1:7">
      <c r="A1330" s="26"/>
      <c r="B1330" s="41"/>
      <c r="C1330" s="32" t="s">
        <v>78</v>
      </c>
      <c r="D1330" s="113" t="s">
        <v>14</v>
      </c>
      <c r="E1330" s="32">
        <v>5.1</v>
      </c>
      <c r="F1330" s="112">
        <v>180</v>
      </c>
      <c r="G1330" s="109">
        <f t="shared" si="45"/>
        <v>918</v>
      </c>
    </row>
    <row r="1331" ht="21" customHeight="1" spans="1:7">
      <c r="A1331" s="26"/>
      <c r="B1331" s="41"/>
      <c r="C1331" s="32"/>
      <c r="D1331" s="113" t="s">
        <v>14</v>
      </c>
      <c r="E1331" s="32">
        <v>6.18</v>
      </c>
      <c r="F1331" s="112">
        <v>180</v>
      </c>
      <c r="G1331" s="109">
        <f t="shared" si="45"/>
        <v>1112.4</v>
      </c>
    </row>
    <row r="1332" ht="21" customHeight="1" spans="1:7">
      <c r="A1332" s="26"/>
      <c r="B1332" s="41"/>
      <c r="C1332" s="32"/>
      <c r="D1332" s="113" t="s">
        <v>14</v>
      </c>
      <c r="E1332" s="32">
        <v>1.24</v>
      </c>
      <c r="F1332" s="112">
        <v>180</v>
      </c>
      <c r="G1332" s="109">
        <f t="shared" si="45"/>
        <v>223.2</v>
      </c>
    </row>
    <row r="1333" ht="21" customHeight="1" spans="1:7">
      <c r="A1333" s="26"/>
      <c r="B1333" s="41"/>
      <c r="C1333" s="32"/>
      <c r="D1333" s="113" t="s">
        <v>14</v>
      </c>
      <c r="E1333" s="32">
        <v>5.02</v>
      </c>
      <c r="F1333" s="112">
        <v>180</v>
      </c>
      <c r="G1333" s="109">
        <f t="shared" si="45"/>
        <v>903.6</v>
      </c>
    </row>
    <row r="1334" ht="21" customHeight="1" spans="1:7">
      <c r="A1334" s="26"/>
      <c r="B1334" s="41"/>
      <c r="C1334" s="32"/>
      <c r="D1334" s="113" t="s">
        <v>14</v>
      </c>
      <c r="E1334" s="32">
        <v>2.02</v>
      </c>
      <c r="F1334" s="112">
        <v>180</v>
      </c>
      <c r="G1334" s="109">
        <f t="shared" si="45"/>
        <v>363.6</v>
      </c>
    </row>
    <row r="1335" ht="21" customHeight="1" spans="1:7">
      <c r="A1335" s="26"/>
      <c r="B1335" s="41"/>
      <c r="C1335" s="32" t="s">
        <v>143</v>
      </c>
      <c r="D1335" s="113" t="s">
        <v>14</v>
      </c>
      <c r="E1335" s="32">
        <v>5.09</v>
      </c>
      <c r="F1335" s="112">
        <v>180</v>
      </c>
      <c r="G1335" s="109">
        <f t="shared" si="45"/>
        <v>916.2</v>
      </c>
    </row>
    <row r="1336" ht="21" customHeight="1" spans="1:7">
      <c r="A1336" s="26"/>
      <c r="B1336" s="41"/>
      <c r="C1336" s="32" t="s">
        <v>142</v>
      </c>
      <c r="D1336" s="113" t="s">
        <v>14</v>
      </c>
      <c r="E1336" s="32">
        <v>0.22</v>
      </c>
      <c r="F1336" s="112">
        <v>340</v>
      </c>
      <c r="G1336" s="109">
        <f t="shared" si="45"/>
        <v>74.8</v>
      </c>
    </row>
    <row r="1337" ht="21" customHeight="1" spans="1:7">
      <c r="A1337" s="26"/>
      <c r="B1337" s="41"/>
      <c r="C1337" s="32" t="s">
        <v>320</v>
      </c>
      <c r="D1337" s="113" t="s">
        <v>14</v>
      </c>
      <c r="E1337" s="32">
        <v>1.62</v>
      </c>
      <c r="F1337" s="112">
        <v>340</v>
      </c>
      <c r="G1337" s="109">
        <f t="shared" si="45"/>
        <v>550.8</v>
      </c>
    </row>
    <row r="1338" ht="21" customHeight="1" spans="1:7">
      <c r="A1338" s="26"/>
      <c r="B1338" s="41"/>
      <c r="C1338" s="32" t="s">
        <v>154</v>
      </c>
      <c r="D1338" s="113" t="s">
        <v>14</v>
      </c>
      <c r="E1338" s="32">
        <v>4.58</v>
      </c>
      <c r="F1338" s="112">
        <v>120</v>
      </c>
      <c r="G1338" s="109">
        <f t="shared" si="45"/>
        <v>549.6</v>
      </c>
    </row>
    <row r="1339" ht="21" customHeight="1" spans="1:7">
      <c r="A1339" s="26"/>
      <c r="B1339" s="41"/>
      <c r="C1339" s="32" t="s">
        <v>97</v>
      </c>
      <c r="D1339" s="113" t="s">
        <v>98</v>
      </c>
      <c r="E1339" s="114">
        <v>1</v>
      </c>
      <c r="F1339" s="112">
        <v>400</v>
      </c>
      <c r="G1339" s="109">
        <f t="shared" si="45"/>
        <v>400</v>
      </c>
    </row>
    <row r="1340" ht="21" customHeight="1" spans="1:7">
      <c r="A1340" s="26"/>
      <c r="B1340" s="41"/>
      <c r="C1340" s="32" t="s">
        <v>162</v>
      </c>
      <c r="D1340" s="113" t="s">
        <v>38</v>
      </c>
      <c r="E1340" s="114">
        <v>1</v>
      </c>
      <c r="F1340" s="112">
        <v>2000</v>
      </c>
      <c r="G1340" s="109">
        <f t="shared" si="45"/>
        <v>2000</v>
      </c>
    </row>
    <row r="1341" ht="21" customHeight="1" spans="1:7">
      <c r="A1341" s="26"/>
      <c r="B1341" s="41"/>
      <c r="C1341" s="32" t="s">
        <v>162</v>
      </c>
      <c r="D1341" s="113" t="s">
        <v>38</v>
      </c>
      <c r="E1341" s="114">
        <v>1</v>
      </c>
      <c r="F1341" s="112">
        <v>1000</v>
      </c>
      <c r="G1341" s="109">
        <f t="shared" si="45"/>
        <v>1000</v>
      </c>
    </row>
    <row r="1342" ht="21" customHeight="1" spans="1:7">
      <c r="A1342" s="26"/>
      <c r="B1342" s="41"/>
      <c r="C1342" s="32" t="s">
        <v>183</v>
      </c>
      <c r="D1342" s="113" t="s">
        <v>38</v>
      </c>
      <c r="E1342" s="114">
        <v>1</v>
      </c>
      <c r="F1342" s="112">
        <v>1000</v>
      </c>
      <c r="G1342" s="109">
        <f t="shared" si="45"/>
        <v>1000</v>
      </c>
    </row>
    <row r="1343" ht="21" customHeight="1" spans="1:7">
      <c r="A1343" s="26"/>
      <c r="B1343" s="41"/>
      <c r="C1343" s="32" t="s">
        <v>99</v>
      </c>
      <c r="D1343" s="113" t="s">
        <v>14</v>
      </c>
      <c r="E1343" s="32">
        <v>9.68</v>
      </c>
      <c r="F1343" s="112">
        <v>70</v>
      </c>
      <c r="G1343" s="109">
        <f t="shared" si="45"/>
        <v>677.6</v>
      </c>
    </row>
    <row r="1344" ht="21" customHeight="1" spans="1:7">
      <c r="A1344" s="26"/>
      <c r="B1344" s="41"/>
      <c r="C1344" s="32" t="s">
        <v>146</v>
      </c>
      <c r="D1344" s="113" t="s">
        <v>77</v>
      </c>
      <c r="E1344" s="32">
        <v>198.18</v>
      </c>
      <c r="F1344" s="112">
        <v>820</v>
      </c>
      <c r="G1344" s="109">
        <f t="shared" si="45"/>
        <v>162507.6</v>
      </c>
    </row>
    <row r="1345" ht="21" customHeight="1" spans="1:7">
      <c r="A1345" s="26"/>
      <c r="B1345" s="41"/>
      <c r="C1345" s="32" t="s">
        <v>79</v>
      </c>
      <c r="D1345" s="113" t="s">
        <v>77</v>
      </c>
      <c r="E1345" s="32">
        <v>134.02</v>
      </c>
      <c r="F1345" s="112">
        <v>560</v>
      </c>
      <c r="G1345" s="109">
        <f t="shared" si="45"/>
        <v>75051.2</v>
      </c>
    </row>
    <row r="1346" ht="21" customHeight="1" spans="1:7">
      <c r="A1346" s="26"/>
      <c r="B1346" s="48"/>
      <c r="C1346" s="32" t="s">
        <v>100</v>
      </c>
      <c r="D1346" s="113" t="s">
        <v>77</v>
      </c>
      <c r="E1346" s="32">
        <v>80.71</v>
      </c>
      <c r="F1346" s="112">
        <v>420</v>
      </c>
      <c r="G1346" s="109">
        <f t="shared" si="45"/>
        <v>33898.2</v>
      </c>
    </row>
    <row r="1347" ht="21" customHeight="1" spans="1:7">
      <c r="A1347" s="116"/>
      <c r="B1347" s="26" t="s">
        <v>23</v>
      </c>
      <c r="C1347" s="36"/>
      <c r="D1347" s="27"/>
      <c r="E1347" s="117"/>
      <c r="F1347" s="118"/>
      <c r="G1347" s="119">
        <f>SUM(G1303:G1346)</f>
        <v>314237.4</v>
      </c>
    </row>
    <row r="1348" ht="21" customHeight="1" spans="1:7">
      <c r="A1348" s="113">
        <v>45</v>
      </c>
      <c r="B1348" s="26" t="s">
        <v>483</v>
      </c>
      <c r="C1348" s="27" t="s">
        <v>18</v>
      </c>
      <c r="D1348" s="27" t="s">
        <v>12</v>
      </c>
      <c r="E1348" s="111">
        <v>1</v>
      </c>
      <c r="F1348" s="112">
        <v>120</v>
      </c>
      <c r="G1348" s="109">
        <v>120</v>
      </c>
    </row>
    <row r="1349" ht="21" customHeight="1" spans="1:7">
      <c r="A1349" s="113"/>
      <c r="B1349" s="26"/>
      <c r="C1349" s="27" t="s">
        <v>19</v>
      </c>
      <c r="D1349" s="27" t="s">
        <v>12</v>
      </c>
      <c r="E1349" s="111">
        <v>1</v>
      </c>
      <c r="F1349" s="112">
        <v>20</v>
      </c>
      <c r="G1349" s="109">
        <v>20</v>
      </c>
    </row>
    <row r="1350" ht="21" customHeight="1" spans="1:7">
      <c r="A1350" s="134"/>
      <c r="B1350" s="26" t="s">
        <v>23</v>
      </c>
      <c r="C1350" s="36"/>
      <c r="D1350" s="27"/>
      <c r="E1350" s="117"/>
      <c r="F1350" s="118"/>
      <c r="G1350" s="119">
        <f>SUM(G1348:G1349)</f>
        <v>140</v>
      </c>
    </row>
    <row r="1351" ht="21" customHeight="1" spans="1:7">
      <c r="A1351" s="26">
        <v>46</v>
      </c>
      <c r="B1351" s="40" t="s">
        <v>484</v>
      </c>
      <c r="C1351" s="27" t="s">
        <v>367</v>
      </c>
      <c r="D1351" s="27" t="s">
        <v>12</v>
      </c>
      <c r="E1351" s="111">
        <v>2</v>
      </c>
      <c r="F1351" s="112">
        <v>100</v>
      </c>
      <c r="G1351" s="109">
        <v>200</v>
      </c>
    </row>
    <row r="1352" ht="21" customHeight="1" spans="1:7">
      <c r="A1352" s="26"/>
      <c r="B1352" s="41"/>
      <c r="C1352" s="27" t="s">
        <v>53</v>
      </c>
      <c r="D1352" s="27" t="s">
        <v>12</v>
      </c>
      <c r="E1352" s="111">
        <v>5</v>
      </c>
      <c r="F1352" s="112">
        <v>20</v>
      </c>
      <c r="G1352" s="109">
        <v>100</v>
      </c>
    </row>
    <row r="1353" ht="21" customHeight="1" spans="1:7">
      <c r="A1353" s="26"/>
      <c r="B1353" s="41"/>
      <c r="C1353" s="27" t="s">
        <v>446</v>
      </c>
      <c r="D1353" s="27" t="s">
        <v>12</v>
      </c>
      <c r="E1353" s="111">
        <v>1</v>
      </c>
      <c r="F1353" s="112">
        <v>8</v>
      </c>
      <c r="G1353" s="109">
        <v>8</v>
      </c>
    </row>
    <row r="1354" ht="21" customHeight="1" spans="1:7">
      <c r="A1354" s="26"/>
      <c r="B1354" s="41"/>
      <c r="C1354" s="32" t="s">
        <v>146</v>
      </c>
      <c r="D1354" s="113" t="s">
        <v>77</v>
      </c>
      <c r="E1354" s="32">
        <v>25.96</v>
      </c>
      <c r="F1354" s="112">
        <v>820</v>
      </c>
      <c r="G1354" s="109">
        <f>E1354*F1354</f>
        <v>21287.2</v>
      </c>
    </row>
    <row r="1355" ht="21" customHeight="1" spans="1:7">
      <c r="A1355" s="26"/>
      <c r="B1355" s="48"/>
      <c r="C1355" s="32" t="s">
        <v>79</v>
      </c>
      <c r="D1355" s="113" t="s">
        <v>77</v>
      </c>
      <c r="E1355" s="32">
        <v>32.84</v>
      </c>
      <c r="F1355" s="112">
        <v>560</v>
      </c>
      <c r="G1355" s="109">
        <f>E1355*F1355</f>
        <v>18390.4</v>
      </c>
    </row>
    <row r="1356" ht="21" customHeight="1" spans="1:7">
      <c r="A1356" s="26"/>
      <c r="B1356" s="26" t="s">
        <v>23</v>
      </c>
      <c r="C1356" s="36"/>
      <c r="D1356" s="27"/>
      <c r="E1356" s="117"/>
      <c r="F1356" s="118"/>
      <c r="G1356" s="119">
        <f>SUM(G1351:G1355)</f>
        <v>39985.6</v>
      </c>
    </row>
    <row r="1357" ht="21" customHeight="1" spans="1:7">
      <c r="A1357" s="26">
        <v>47</v>
      </c>
      <c r="B1357" s="26" t="s">
        <v>485</v>
      </c>
      <c r="C1357" s="27" t="s">
        <v>312</v>
      </c>
      <c r="D1357" s="27" t="s">
        <v>12</v>
      </c>
      <c r="E1357" s="111">
        <v>2</v>
      </c>
      <c r="F1357" s="112">
        <v>100</v>
      </c>
      <c r="G1357" s="109">
        <v>200</v>
      </c>
    </row>
    <row r="1358" ht="21" customHeight="1" spans="1:7">
      <c r="A1358" s="26"/>
      <c r="B1358" s="26"/>
      <c r="C1358" s="27" t="s">
        <v>45</v>
      </c>
      <c r="D1358" s="27" t="s">
        <v>12</v>
      </c>
      <c r="E1358" s="111">
        <v>4</v>
      </c>
      <c r="F1358" s="112">
        <v>90</v>
      </c>
      <c r="G1358" s="109">
        <v>360</v>
      </c>
    </row>
    <row r="1359" ht="21" customHeight="1" spans="1:7">
      <c r="A1359" s="26"/>
      <c r="B1359" s="26"/>
      <c r="C1359" s="27" t="s">
        <v>310</v>
      </c>
      <c r="D1359" s="27" t="s">
        <v>12</v>
      </c>
      <c r="E1359" s="111">
        <v>2</v>
      </c>
      <c r="F1359" s="112">
        <v>20</v>
      </c>
      <c r="G1359" s="109">
        <v>40</v>
      </c>
    </row>
    <row r="1360" ht="21" customHeight="1" spans="1:7">
      <c r="A1360" s="116"/>
      <c r="B1360" s="26" t="s">
        <v>23</v>
      </c>
      <c r="C1360" s="36"/>
      <c r="D1360" s="27"/>
      <c r="E1360" s="117"/>
      <c r="F1360" s="118"/>
      <c r="G1360" s="119">
        <f>SUM(G1357:G1359)</f>
        <v>600</v>
      </c>
    </row>
    <row r="1361" ht="21" customHeight="1" spans="1:7">
      <c r="A1361" s="26">
        <v>48</v>
      </c>
      <c r="B1361" s="40" t="s">
        <v>486</v>
      </c>
      <c r="C1361" s="27" t="s">
        <v>312</v>
      </c>
      <c r="D1361" s="27" t="s">
        <v>12</v>
      </c>
      <c r="E1361" s="111">
        <v>1</v>
      </c>
      <c r="F1361" s="112">
        <v>100</v>
      </c>
      <c r="G1361" s="109">
        <v>100</v>
      </c>
    </row>
    <row r="1362" ht="21" customHeight="1" spans="1:7">
      <c r="A1362" s="26"/>
      <c r="B1362" s="41"/>
      <c r="C1362" s="32" t="s">
        <v>76</v>
      </c>
      <c r="D1362" s="113" t="s">
        <v>77</v>
      </c>
      <c r="E1362" s="32">
        <v>1.76</v>
      </c>
      <c r="F1362" s="112">
        <v>65</v>
      </c>
      <c r="G1362" s="109">
        <f t="shared" ref="G1362:G1397" si="46">E1362*F1362</f>
        <v>114.4</v>
      </c>
    </row>
    <row r="1363" ht="21" customHeight="1" spans="1:7">
      <c r="A1363" s="26"/>
      <c r="B1363" s="41"/>
      <c r="C1363" s="32"/>
      <c r="D1363" s="113" t="s">
        <v>77</v>
      </c>
      <c r="E1363" s="32">
        <v>2.31</v>
      </c>
      <c r="F1363" s="112">
        <v>65</v>
      </c>
      <c r="G1363" s="109">
        <f t="shared" si="46"/>
        <v>150.15</v>
      </c>
    </row>
    <row r="1364" ht="21" customHeight="1" spans="1:7">
      <c r="A1364" s="26"/>
      <c r="B1364" s="41"/>
      <c r="C1364" s="32"/>
      <c r="D1364" s="113" t="s">
        <v>77</v>
      </c>
      <c r="E1364" s="32">
        <v>2.91</v>
      </c>
      <c r="F1364" s="112">
        <v>65</v>
      </c>
      <c r="G1364" s="109">
        <f t="shared" si="46"/>
        <v>189.15</v>
      </c>
    </row>
    <row r="1365" ht="21" customHeight="1" spans="1:7">
      <c r="A1365" s="26"/>
      <c r="B1365" s="41"/>
      <c r="C1365" s="32"/>
      <c r="D1365" s="113" t="s">
        <v>77</v>
      </c>
      <c r="E1365" s="32">
        <v>4.2</v>
      </c>
      <c r="F1365" s="112">
        <v>65</v>
      </c>
      <c r="G1365" s="109">
        <f t="shared" si="46"/>
        <v>273</v>
      </c>
    </row>
    <row r="1366" ht="21" customHeight="1" spans="1:7">
      <c r="A1366" s="26"/>
      <c r="B1366" s="41"/>
      <c r="C1366" s="32"/>
      <c r="D1366" s="113" t="s">
        <v>77</v>
      </c>
      <c r="E1366" s="32">
        <v>4.8</v>
      </c>
      <c r="F1366" s="112">
        <v>65</v>
      </c>
      <c r="G1366" s="109">
        <f t="shared" si="46"/>
        <v>312</v>
      </c>
    </row>
    <row r="1367" ht="21" customHeight="1" spans="1:7">
      <c r="A1367" s="26"/>
      <c r="B1367" s="41"/>
      <c r="C1367" s="32"/>
      <c r="D1367" s="113" t="s">
        <v>77</v>
      </c>
      <c r="E1367" s="32">
        <v>56.908</v>
      </c>
      <c r="F1367" s="112">
        <v>65</v>
      </c>
      <c r="G1367" s="109">
        <f t="shared" si="46"/>
        <v>3699.02</v>
      </c>
    </row>
    <row r="1368" ht="21" customHeight="1" spans="1:7">
      <c r="A1368" s="26"/>
      <c r="B1368" s="41"/>
      <c r="C1368" s="32"/>
      <c r="D1368" s="113" t="s">
        <v>77</v>
      </c>
      <c r="E1368" s="32">
        <v>27.88</v>
      </c>
      <c r="F1368" s="112">
        <v>65</v>
      </c>
      <c r="G1368" s="109">
        <f t="shared" si="46"/>
        <v>1812.2</v>
      </c>
    </row>
    <row r="1369" ht="21" customHeight="1" spans="1:7">
      <c r="A1369" s="26"/>
      <c r="B1369" s="41"/>
      <c r="C1369" s="32"/>
      <c r="D1369" s="113" t="s">
        <v>77</v>
      </c>
      <c r="E1369" s="32">
        <v>23.55</v>
      </c>
      <c r="F1369" s="112">
        <v>65</v>
      </c>
      <c r="G1369" s="109">
        <f t="shared" si="46"/>
        <v>1530.75</v>
      </c>
    </row>
    <row r="1370" ht="21" customHeight="1" spans="1:7">
      <c r="A1370" s="26"/>
      <c r="B1370" s="41"/>
      <c r="C1370" s="32"/>
      <c r="D1370" s="113" t="s">
        <v>77</v>
      </c>
      <c r="E1370" s="32">
        <v>30.16</v>
      </c>
      <c r="F1370" s="112">
        <v>65</v>
      </c>
      <c r="G1370" s="109">
        <f t="shared" si="46"/>
        <v>1960.4</v>
      </c>
    </row>
    <row r="1371" ht="21" customHeight="1" spans="1:7">
      <c r="A1371" s="26"/>
      <c r="B1371" s="41"/>
      <c r="C1371" s="32"/>
      <c r="D1371" s="113" t="s">
        <v>77</v>
      </c>
      <c r="E1371" s="32">
        <v>38.406</v>
      </c>
      <c r="F1371" s="112">
        <v>65</v>
      </c>
      <c r="G1371" s="109">
        <f t="shared" si="46"/>
        <v>2496.39</v>
      </c>
    </row>
    <row r="1372" ht="21" customHeight="1" spans="1:7">
      <c r="A1372" s="26"/>
      <c r="B1372" s="41"/>
      <c r="C1372" s="32"/>
      <c r="D1372" s="113" t="s">
        <v>77</v>
      </c>
      <c r="E1372" s="32">
        <v>10.865</v>
      </c>
      <c r="F1372" s="112">
        <v>65</v>
      </c>
      <c r="G1372" s="109">
        <f t="shared" si="46"/>
        <v>706.225</v>
      </c>
    </row>
    <row r="1373" ht="21" customHeight="1" spans="1:7">
      <c r="A1373" s="26"/>
      <c r="B1373" s="41"/>
      <c r="C1373" s="32"/>
      <c r="D1373" s="113" t="s">
        <v>77</v>
      </c>
      <c r="E1373" s="32">
        <v>22.08</v>
      </c>
      <c r="F1373" s="112">
        <v>65</v>
      </c>
      <c r="G1373" s="109">
        <f t="shared" si="46"/>
        <v>1435.2</v>
      </c>
    </row>
    <row r="1374" ht="21" customHeight="1" spans="1:7">
      <c r="A1374" s="26"/>
      <c r="B1374" s="41"/>
      <c r="C1374" s="32"/>
      <c r="D1374" s="113" t="s">
        <v>77</v>
      </c>
      <c r="E1374" s="32">
        <v>14.756</v>
      </c>
      <c r="F1374" s="112">
        <v>65</v>
      </c>
      <c r="G1374" s="109">
        <f t="shared" si="46"/>
        <v>959.14</v>
      </c>
    </row>
    <row r="1375" ht="21" customHeight="1" spans="1:7">
      <c r="A1375" s="26"/>
      <c r="B1375" s="41"/>
      <c r="C1375" s="32"/>
      <c r="D1375" s="113" t="s">
        <v>77</v>
      </c>
      <c r="E1375" s="32">
        <v>4.4175</v>
      </c>
      <c r="F1375" s="112">
        <v>65</v>
      </c>
      <c r="G1375" s="109">
        <f t="shared" si="46"/>
        <v>287.1375</v>
      </c>
    </row>
    <row r="1376" ht="21" customHeight="1" spans="1:7">
      <c r="A1376" s="26"/>
      <c r="B1376" s="41"/>
      <c r="C1376" s="32" t="s">
        <v>139</v>
      </c>
      <c r="D1376" s="113" t="s">
        <v>14</v>
      </c>
      <c r="E1376" s="32">
        <v>3.72</v>
      </c>
      <c r="F1376" s="112">
        <v>320</v>
      </c>
      <c r="G1376" s="109">
        <f t="shared" si="46"/>
        <v>1190.4</v>
      </c>
    </row>
    <row r="1377" ht="21" customHeight="1" spans="1:7">
      <c r="A1377" s="26"/>
      <c r="B1377" s="41"/>
      <c r="C1377" s="32" t="s">
        <v>354</v>
      </c>
      <c r="D1377" s="113" t="s">
        <v>14</v>
      </c>
      <c r="E1377" s="32">
        <v>2.112</v>
      </c>
      <c r="F1377" s="112">
        <v>140</v>
      </c>
      <c r="G1377" s="109">
        <f t="shared" si="46"/>
        <v>295.68</v>
      </c>
    </row>
    <row r="1378" ht="21" customHeight="1" spans="1:7">
      <c r="A1378" s="26"/>
      <c r="B1378" s="41"/>
      <c r="C1378" s="32"/>
      <c r="D1378" s="113" t="s">
        <v>14</v>
      </c>
      <c r="E1378" s="32">
        <v>1.6296</v>
      </c>
      <c r="F1378" s="112">
        <v>140</v>
      </c>
      <c r="G1378" s="109">
        <f t="shared" si="46"/>
        <v>228.144</v>
      </c>
    </row>
    <row r="1379" ht="21" customHeight="1" spans="1:7">
      <c r="A1379" s="26"/>
      <c r="B1379" s="41"/>
      <c r="C1379" s="32" t="s">
        <v>141</v>
      </c>
      <c r="D1379" s="113" t="s">
        <v>77</v>
      </c>
      <c r="E1379" s="32">
        <v>6.3</v>
      </c>
      <c r="F1379" s="112">
        <v>100</v>
      </c>
      <c r="G1379" s="109">
        <f t="shared" si="46"/>
        <v>630</v>
      </c>
    </row>
    <row r="1380" ht="21" customHeight="1" spans="1:7">
      <c r="A1380" s="26"/>
      <c r="B1380" s="41"/>
      <c r="C1380" s="32"/>
      <c r="D1380" s="113" t="s">
        <v>77</v>
      </c>
      <c r="E1380" s="32">
        <v>4.64</v>
      </c>
      <c r="F1380" s="112">
        <v>100</v>
      </c>
      <c r="G1380" s="109">
        <f t="shared" si="46"/>
        <v>464</v>
      </c>
    </row>
    <row r="1381" ht="21" customHeight="1" spans="1:7">
      <c r="A1381" s="26"/>
      <c r="B1381" s="41"/>
      <c r="C1381" s="32"/>
      <c r="D1381" s="113" t="s">
        <v>77</v>
      </c>
      <c r="E1381" s="32">
        <v>8.1</v>
      </c>
      <c r="F1381" s="112">
        <v>100</v>
      </c>
      <c r="G1381" s="109">
        <f t="shared" si="46"/>
        <v>810</v>
      </c>
    </row>
    <row r="1382" ht="21" customHeight="1" spans="1:7">
      <c r="A1382" s="26"/>
      <c r="B1382" s="41"/>
      <c r="C1382" s="32" t="s">
        <v>429</v>
      </c>
      <c r="D1382" s="113" t="s">
        <v>77</v>
      </c>
      <c r="E1382" s="32">
        <v>182.02</v>
      </c>
      <c r="F1382" s="112">
        <v>120</v>
      </c>
      <c r="G1382" s="109">
        <f t="shared" si="46"/>
        <v>21842.4</v>
      </c>
    </row>
    <row r="1383" ht="21" customHeight="1" spans="1:7">
      <c r="A1383" s="26"/>
      <c r="B1383" s="41"/>
      <c r="C1383" s="32" t="s">
        <v>487</v>
      </c>
      <c r="D1383" s="113" t="s">
        <v>77</v>
      </c>
      <c r="E1383" s="32">
        <v>0.72</v>
      </c>
      <c r="F1383" s="112">
        <v>120</v>
      </c>
      <c r="G1383" s="109">
        <f t="shared" si="46"/>
        <v>86.4</v>
      </c>
    </row>
    <row r="1384" ht="21" customHeight="1" spans="1:7">
      <c r="A1384" s="26"/>
      <c r="B1384" s="41"/>
      <c r="C1384" s="32" t="s">
        <v>320</v>
      </c>
      <c r="D1384" s="113" t="s">
        <v>14</v>
      </c>
      <c r="E1384" s="32">
        <v>2.2008</v>
      </c>
      <c r="F1384" s="112">
        <v>340</v>
      </c>
      <c r="G1384" s="109">
        <f t="shared" si="46"/>
        <v>748.272</v>
      </c>
    </row>
    <row r="1385" ht="21" customHeight="1" spans="1:7">
      <c r="A1385" s="26"/>
      <c r="B1385" s="41"/>
      <c r="C1385" s="32" t="s">
        <v>142</v>
      </c>
      <c r="D1385" s="113" t="s">
        <v>14</v>
      </c>
      <c r="E1385" s="32">
        <v>1.1016</v>
      </c>
      <c r="F1385" s="112">
        <v>340</v>
      </c>
      <c r="G1385" s="109">
        <f t="shared" si="46"/>
        <v>374.544</v>
      </c>
    </row>
    <row r="1386" ht="21" customHeight="1" spans="1:7">
      <c r="A1386" s="26"/>
      <c r="B1386" s="41"/>
      <c r="C1386" s="32" t="s">
        <v>96</v>
      </c>
      <c r="D1386" s="113" t="s">
        <v>77</v>
      </c>
      <c r="E1386" s="32">
        <v>0.4</v>
      </c>
      <c r="F1386" s="112">
        <v>65</v>
      </c>
      <c r="G1386" s="109">
        <f t="shared" si="46"/>
        <v>26</v>
      </c>
    </row>
    <row r="1387" ht="21" customHeight="1" spans="1:7">
      <c r="A1387" s="26"/>
      <c r="B1387" s="41"/>
      <c r="C1387" s="34" t="s">
        <v>355</v>
      </c>
      <c r="D1387" s="113" t="s">
        <v>14</v>
      </c>
      <c r="E1387" s="32">
        <v>0.54</v>
      </c>
      <c r="F1387" s="112">
        <v>180</v>
      </c>
      <c r="G1387" s="109">
        <f t="shared" si="46"/>
        <v>97.2</v>
      </c>
    </row>
    <row r="1388" ht="21" customHeight="1" spans="1:7">
      <c r="A1388" s="26"/>
      <c r="B1388" s="41"/>
      <c r="C1388" s="49"/>
      <c r="D1388" s="113" t="s">
        <v>14</v>
      </c>
      <c r="E1388" s="32">
        <v>1.5</v>
      </c>
      <c r="F1388" s="112">
        <v>180</v>
      </c>
      <c r="G1388" s="109">
        <f t="shared" si="46"/>
        <v>270</v>
      </c>
    </row>
    <row r="1389" ht="21" customHeight="1" spans="1:7">
      <c r="A1389" s="26"/>
      <c r="B1389" s="41"/>
      <c r="C1389" s="35"/>
      <c r="D1389" s="113" t="s">
        <v>14</v>
      </c>
      <c r="E1389" s="32">
        <v>0.621</v>
      </c>
      <c r="F1389" s="112">
        <v>180</v>
      </c>
      <c r="G1389" s="109">
        <f t="shared" si="46"/>
        <v>111.78</v>
      </c>
    </row>
    <row r="1390" ht="21" customHeight="1" spans="1:7">
      <c r="A1390" s="26"/>
      <c r="B1390" s="41"/>
      <c r="C1390" s="32" t="s">
        <v>143</v>
      </c>
      <c r="D1390" s="113" t="s">
        <v>14</v>
      </c>
      <c r="E1390" s="32">
        <v>1.92</v>
      </c>
      <c r="F1390" s="112">
        <v>180</v>
      </c>
      <c r="G1390" s="109">
        <f t="shared" si="46"/>
        <v>345.6</v>
      </c>
    </row>
    <row r="1391" ht="21" customHeight="1" spans="1:7">
      <c r="A1391" s="26"/>
      <c r="B1391" s="41"/>
      <c r="C1391" s="32" t="s">
        <v>97</v>
      </c>
      <c r="D1391" s="113" t="s">
        <v>98</v>
      </c>
      <c r="E1391" s="114">
        <v>1</v>
      </c>
      <c r="F1391" s="112">
        <v>400</v>
      </c>
      <c r="G1391" s="109">
        <f t="shared" si="46"/>
        <v>400</v>
      </c>
    </row>
    <row r="1392" ht="21" customHeight="1" spans="1:7">
      <c r="A1392" s="26"/>
      <c r="B1392" s="41"/>
      <c r="C1392" s="32" t="s">
        <v>162</v>
      </c>
      <c r="D1392" s="113" t="s">
        <v>38</v>
      </c>
      <c r="E1392" s="114">
        <v>1</v>
      </c>
      <c r="F1392" s="112">
        <v>2000</v>
      </c>
      <c r="G1392" s="109">
        <f t="shared" si="46"/>
        <v>2000</v>
      </c>
    </row>
    <row r="1393" ht="21" customHeight="1" spans="1:7">
      <c r="A1393" s="26"/>
      <c r="B1393" s="41"/>
      <c r="C1393" s="32" t="s">
        <v>99</v>
      </c>
      <c r="D1393" s="113" t="s">
        <v>14</v>
      </c>
      <c r="E1393" s="32">
        <v>9.18</v>
      </c>
      <c r="F1393" s="112">
        <v>70</v>
      </c>
      <c r="G1393" s="109">
        <f t="shared" si="46"/>
        <v>642.6</v>
      </c>
    </row>
    <row r="1394" ht="21" customHeight="1" spans="1:7">
      <c r="A1394" s="26"/>
      <c r="B1394" s="41"/>
      <c r="C1394" s="32" t="s">
        <v>146</v>
      </c>
      <c r="D1394" s="113" t="s">
        <v>77</v>
      </c>
      <c r="E1394" s="32">
        <v>152.86</v>
      </c>
      <c r="F1394" s="112">
        <v>820</v>
      </c>
      <c r="G1394" s="109">
        <f t="shared" si="46"/>
        <v>125345.2</v>
      </c>
    </row>
    <row r="1395" ht="21" customHeight="1" spans="1:7">
      <c r="A1395" s="26"/>
      <c r="B1395" s="41"/>
      <c r="C1395" s="32" t="s">
        <v>79</v>
      </c>
      <c r="D1395" s="113" t="s">
        <v>77</v>
      </c>
      <c r="E1395" s="32">
        <v>41.36</v>
      </c>
      <c r="F1395" s="112">
        <v>560</v>
      </c>
      <c r="G1395" s="109">
        <f t="shared" si="46"/>
        <v>23161.6</v>
      </c>
    </row>
    <row r="1396" ht="21" customHeight="1" spans="1:7">
      <c r="A1396" s="26"/>
      <c r="B1396" s="41"/>
      <c r="C1396" s="32" t="s">
        <v>488</v>
      </c>
      <c r="D1396" s="113" t="s">
        <v>77</v>
      </c>
      <c r="E1396" s="32">
        <v>18.18</v>
      </c>
      <c r="F1396" s="112">
        <v>320</v>
      </c>
      <c r="G1396" s="109">
        <f t="shared" si="46"/>
        <v>5817.6</v>
      </c>
    </row>
    <row r="1397" ht="21" customHeight="1" spans="1:7">
      <c r="A1397" s="26"/>
      <c r="B1397" s="48"/>
      <c r="C1397" s="32" t="s">
        <v>370</v>
      </c>
      <c r="D1397" s="113" t="s">
        <v>77</v>
      </c>
      <c r="E1397" s="32">
        <v>25.49</v>
      </c>
      <c r="F1397" s="112">
        <v>320</v>
      </c>
      <c r="G1397" s="109">
        <f t="shared" si="46"/>
        <v>8156.8</v>
      </c>
    </row>
    <row r="1398" ht="21" customHeight="1" spans="1:7">
      <c r="A1398" s="116"/>
      <c r="B1398" s="26" t="s">
        <v>23</v>
      </c>
      <c r="C1398" s="36"/>
      <c r="D1398" s="27"/>
      <c r="E1398" s="117"/>
      <c r="F1398" s="118"/>
      <c r="G1398" s="119">
        <f>SUM(G1361:G1397)</f>
        <v>209069.3825</v>
      </c>
    </row>
    <row r="1399" ht="21" customHeight="1" spans="1:7">
      <c r="A1399" s="40">
        <v>49</v>
      </c>
      <c r="B1399" s="34" t="s">
        <v>489</v>
      </c>
      <c r="C1399" s="32" t="s">
        <v>142</v>
      </c>
      <c r="D1399" s="113" t="s">
        <v>14</v>
      </c>
      <c r="E1399" s="32">
        <v>1.24</v>
      </c>
      <c r="F1399" s="112">
        <v>340</v>
      </c>
      <c r="G1399" s="109">
        <f t="shared" ref="G1399:G1403" si="47">E1399*F1399</f>
        <v>421.6</v>
      </c>
    </row>
    <row r="1400" ht="21" customHeight="1" spans="1:7">
      <c r="A1400" s="41"/>
      <c r="B1400" s="49"/>
      <c r="C1400" s="32"/>
      <c r="D1400" s="113" t="s">
        <v>14</v>
      </c>
      <c r="E1400" s="32">
        <v>0.69</v>
      </c>
      <c r="F1400" s="112">
        <v>340</v>
      </c>
      <c r="G1400" s="109">
        <f t="shared" si="47"/>
        <v>234.6</v>
      </c>
    </row>
    <row r="1401" ht="21" customHeight="1" spans="1:7">
      <c r="A1401" s="41"/>
      <c r="B1401" s="49"/>
      <c r="C1401" s="49" t="s">
        <v>320</v>
      </c>
      <c r="D1401" s="113" t="s">
        <v>14</v>
      </c>
      <c r="E1401" s="32">
        <v>2.08</v>
      </c>
      <c r="F1401" s="112">
        <v>340</v>
      </c>
      <c r="G1401" s="109">
        <f t="shared" si="47"/>
        <v>707.2</v>
      </c>
    </row>
    <row r="1402" ht="21" customHeight="1" spans="1:7">
      <c r="A1402" s="41"/>
      <c r="B1402" s="49"/>
      <c r="C1402" s="35"/>
      <c r="D1402" s="113" t="s">
        <v>14</v>
      </c>
      <c r="E1402" s="32">
        <v>1.13</v>
      </c>
      <c r="F1402" s="112">
        <v>340</v>
      </c>
      <c r="G1402" s="109">
        <f t="shared" si="47"/>
        <v>384.2</v>
      </c>
    </row>
    <row r="1403" ht="21" customHeight="1" spans="1:7">
      <c r="A1403" s="41"/>
      <c r="B1403" s="35"/>
      <c r="C1403" s="32" t="s">
        <v>146</v>
      </c>
      <c r="D1403" s="113" t="s">
        <v>77</v>
      </c>
      <c r="E1403" s="32">
        <v>107.21</v>
      </c>
      <c r="F1403" s="112">
        <v>820</v>
      </c>
      <c r="G1403" s="109">
        <f t="shared" si="47"/>
        <v>87912.2</v>
      </c>
    </row>
    <row r="1404" ht="21" customHeight="1" spans="1:7">
      <c r="A1404" s="48"/>
      <c r="B1404" s="32" t="s">
        <v>23</v>
      </c>
      <c r="C1404" s="113"/>
      <c r="D1404" s="113"/>
      <c r="E1404" s="80"/>
      <c r="F1404" s="112"/>
      <c r="G1404" s="119">
        <f>SUM(G1399:G1403)</f>
        <v>89659.8</v>
      </c>
    </row>
    <row r="1405" ht="21" customHeight="1" spans="1:7">
      <c r="A1405" s="40">
        <v>50</v>
      </c>
      <c r="B1405" s="34" t="s">
        <v>490</v>
      </c>
      <c r="C1405" s="32" t="s">
        <v>76</v>
      </c>
      <c r="D1405" s="113" t="s">
        <v>77</v>
      </c>
      <c r="E1405" s="32">
        <v>7.79</v>
      </c>
      <c r="F1405" s="112">
        <v>65</v>
      </c>
      <c r="G1405" s="109">
        <f t="shared" ref="G1405:G1417" si="48">E1405*F1405</f>
        <v>506.35</v>
      </c>
    </row>
    <row r="1406" ht="21" customHeight="1" spans="1:7">
      <c r="A1406" s="41"/>
      <c r="B1406" s="49"/>
      <c r="C1406" s="32"/>
      <c r="D1406" s="113" t="s">
        <v>77</v>
      </c>
      <c r="E1406" s="32">
        <v>9.04</v>
      </c>
      <c r="F1406" s="112">
        <v>65</v>
      </c>
      <c r="G1406" s="109">
        <f t="shared" si="48"/>
        <v>587.6</v>
      </c>
    </row>
    <row r="1407" ht="21" customHeight="1" spans="1:7">
      <c r="A1407" s="41"/>
      <c r="B1407" s="49"/>
      <c r="C1407" s="49" t="s">
        <v>140</v>
      </c>
      <c r="D1407" s="113" t="s">
        <v>14</v>
      </c>
      <c r="E1407" s="32">
        <v>9.95</v>
      </c>
      <c r="F1407" s="112">
        <v>180</v>
      </c>
      <c r="G1407" s="109">
        <f t="shared" si="48"/>
        <v>1791</v>
      </c>
    </row>
    <row r="1408" ht="21" customHeight="1" spans="1:7">
      <c r="A1408" s="41"/>
      <c r="B1408" s="49"/>
      <c r="C1408" s="49"/>
      <c r="D1408" s="113" t="s">
        <v>14</v>
      </c>
      <c r="E1408" s="32">
        <v>2.6</v>
      </c>
      <c r="F1408" s="112">
        <v>180</v>
      </c>
      <c r="G1408" s="109">
        <f t="shared" si="48"/>
        <v>468</v>
      </c>
    </row>
    <row r="1409" ht="21" customHeight="1" spans="1:7">
      <c r="A1409" s="41"/>
      <c r="B1409" s="49"/>
      <c r="C1409" s="49"/>
      <c r="D1409" s="113" t="s">
        <v>14</v>
      </c>
      <c r="E1409" s="32">
        <v>7.92</v>
      </c>
      <c r="F1409" s="112">
        <v>180</v>
      </c>
      <c r="G1409" s="109">
        <f t="shared" si="48"/>
        <v>1425.6</v>
      </c>
    </row>
    <row r="1410" ht="21" customHeight="1" spans="1:7">
      <c r="A1410" s="41"/>
      <c r="B1410" s="49"/>
      <c r="C1410" s="49"/>
      <c r="D1410" s="113" t="s">
        <v>14</v>
      </c>
      <c r="E1410" s="32">
        <v>6.02</v>
      </c>
      <c r="F1410" s="112">
        <v>180</v>
      </c>
      <c r="G1410" s="109">
        <f t="shared" si="48"/>
        <v>1083.6</v>
      </c>
    </row>
    <row r="1411" ht="21" customHeight="1" spans="1:7">
      <c r="A1411" s="41"/>
      <c r="B1411" s="49"/>
      <c r="C1411" s="34" t="s">
        <v>141</v>
      </c>
      <c r="D1411" s="113" t="s">
        <v>77</v>
      </c>
      <c r="E1411" s="32">
        <v>8.1</v>
      </c>
      <c r="F1411" s="112">
        <v>100</v>
      </c>
      <c r="G1411" s="109">
        <f t="shared" si="48"/>
        <v>810</v>
      </c>
    </row>
    <row r="1412" ht="21" customHeight="1" spans="1:7">
      <c r="A1412" s="41"/>
      <c r="B1412" s="49"/>
      <c r="C1412" s="49"/>
      <c r="D1412" s="113" t="s">
        <v>77</v>
      </c>
      <c r="E1412" s="32">
        <v>2.25</v>
      </c>
      <c r="F1412" s="112">
        <v>100</v>
      </c>
      <c r="G1412" s="109">
        <f t="shared" si="48"/>
        <v>225</v>
      </c>
    </row>
    <row r="1413" ht="21" customHeight="1" spans="1:7">
      <c r="A1413" s="41"/>
      <c r="B1413" s="49"/>
      <c r="C1413" s="35"/>
      <c r="D1413" s="113" t="s">
        <v>77</v>
      </c>
      <c r="E1413" s="32">
        <v>1.08</v>
      </c>
      <c r="F1413" s="112">
        <v>100</v>
      </c>
      <c r="G1413" s="109">
        <f t="shared" si="48"/>
        <v>108</v>
      </c>
    </row>
    <row r="1414" ht="21" customHeight="1" spans="1:7">
      <c r="A1414" s="41"/>
      <c r="B1414" s="49"/>
      <c r="C1414" s="32" t="s">
        <v>162</v>
      </c>
      <c r="D1414" s="113" t="s">
        <v>38</v>
      </c>
      <c r="E1414" s="32">
        <v>1</v>
      </c>
      <c r="F1414" s="112">
        <v>2000</v>
      </c>
      <c r="G1414" s="109">
        <f t="shared" si="48"/>
        <v>2000</v>
      </c>
    </row>
    <row r="1415" ht="21" customHeight="1" spans="1:7">
      <c r="A1415" s="41"/>
      <c r="B1415" s="49"/>
      <c r="C1415" s="32" t="s">
        <v>146</v>
      </c>
      <c r="D1415" s="113" t="s">
        <v>77</v>
      </c>
      <c r="E1415" s="32">
        <v>267.63</v>
      </c>
      <c r="F1415" s="112">
        <v>820</v>
      </c>
      <c r="G1415" s="109">
        <f t="shared" si="48"/>
        <v>219456.6</v>
      </c>
    </row>
    <row r="1416" ht="21" customHeight="1" spans="1:7">
      <c r="A1416" s="41"/>
      <c r="B1416" s="49"/>
      <c r="C1416" s="32" t="s">
        <v>79</v>
      </c>
      <c r="D1416" s="113" t="s">
        <v>77</v>
      </c>
      <c r="E1416" s="32">
        <v>130.11</v>
      </c>
      <c r="F1416" s="112">
        <v>560</v>
      </c>
      <c r="G1416" s="109">
        <f t="shared" si="48"/>
        <v>72861.6</v>
      </c>
    </row>
    <row r="1417" ht="21" customHeight="1" spans="1:7">
      <c r="A1417" s="41"/>
      <c r="B1417" s="35"/>
      <c r="C1417" s="32" t="s">
        <v>324</v>
      </c>
      <c r="D1417" s="113" t="s">
        <v>77</v>
      </c>
      <c r="E1417" s="32">
        <v>9.67</v>
      </c>
      <c r="F1417" s="112">
        <v>160</v>
      </c>
      <c r="G1417" s="109">
        <f t="shared" si="48"/>
        <v>1547.2</v>
      </c>
    </row>
    <row r="1418" ht="21" customHeight="1" spans="1:7">
      <c r="A1418" s="48"/>
      <c r="B1418" s="139" t="s">
        <v>23</v>
      </c>
      <c r="C1418" s="113"/>
      <c r="D1418" s="113"/>
      <c r="E1418" s="80"/>
      <c r="F1418" s="112"/>
      <c r="G1418" s="119">
        <f>SUM(G1405:G1417)</f>
        <v>302870.55</v>
      </c>
    </row>
    <row r="1419" ht="21" customHeight="1" spans="1:7">
      <c r="A1419" s="40">
        <v>51</v>
      </c>
      <c r="B1419" s="34" t="s">
        <v>491</v>
      </c>
      <c r="C1419" s="32" t="s">
        <v>76</v>
      </c>
      <c r="D1419" s="113" t="s">
        <v>77</v>
      </c>
      <c r="E1419" s="32">
        <v>73.26</v>
      </c>
      <c r="F1419" s="112">
        <v>65</v>
      </c>
      <c r="G1419" s="109">
        <f t="shared" ref="G1419:G1425" si="49">E1419*F1419</f>
        <v>4761.9</v>
      </c>
    </row>
    <row r="1420" ht="21" customHeight="1" spans="1:7">
      <c r="A1420" s="41"/>
      <c r="B1420" s="49"/>
      <c r="C1420" s="32"/>
      <c r="D1420" s="113" t="s">
        <v>77</v>
      </c>
      <c r="E1420" s="32">
        <v>9.32</v>
      </c>
      <c r="F1420" s="112">
        <v>65</v>
      </c>
      <c r="G1420" s="109">
        <f t="shared" si="49"/>
        <v>605.8</v>
      </c>
    </row>
    <row r="1421" ht="21" customHeight="1" spans="1:7">
      <c r="A1421" s="41"/>
      <c r="B1421" s="49"/>
      <c r="C1421" s="49" t="s">
        <v>78</v>
      </c>
      <c r="D1421" s="113" t="s">
        <v>14</v>
      </c>
      <c r="E1421" s="32">
        <v>3.74</v>
      </c>
      <c r="F1421" s="112">
        <v>180</v>
      </c>
      <c r="G1421" s="109">
        <f t="shared" si="49"/>
        <v>673.2</v>
      </c>
    </row>
    <row r="1422" ht="21" customHeight="1" spans="1:7">
      <c r="A1422" s="41"/>
      <c r="B1422" s="49"/>
      <c r="C1422" s="34" t="s">
        <v>322</v>
      </c>
      <c r="D1422" s="113" t="s">
        <v>77</v>
      </c>
      <c r="E1422" s="32">
        <v>9.32</v>
      </c>
      <c r="F1422" s="112">
        <v>120</v>
      </c>
      <c r="G1422" s="109">
        <f t="shared" si="49"/>
        <v>1118.4</v>
      </c>
    </row>
    <row r="1423" ht="21" customHeight="1" spans="1:7">
      <c r="A1423" s="41"/>
      <c r="B1423" s="49"/>
      <c r="C1423" s="32" t="s">
        <v>162</v>
      </c>
      <c r="D1423" s="113" t="s">
        <v>38</v>
      </c>
      <c r="E1423" s="114">
        <v>1</v>
      </c>
      <c r="F1423" s="112">
        <v>2000</v>
      </c>
      <c r="G1423" s="109">
        <f t="shared" si="49"/>
        <v>2000</v>
      </c>
    </row>
    <row r="1424" ht="21" customHeight="1" spans="1:7">
      <c r="A1424" s="41"/>
      <c r="B1424" s="49"/>
      <c r="C1424" s="32" t="s">
        <v>99</v>
      </c>
      <c r="D1424" s="113" t="s">
        <v>14</v>
      </c>
      <c r="E1424" s="32">
        <v>14.04</v>
      </c>
      <c r="F1424" s="112">
        <v>70</v>
      </c>
      <c r="G1424" s="109">
        <f t="shared" si="49"/>
        <v>982.8</v>
      </c>
    </row>
    <row r="1425" ht="21" customHeight="1" spans="1:7">
      <c r="A1425" s="41"/>
      <c r="B1425" s="49"/>
      <c r="C1425" s="32" t="s">
        <v>79</v>
      </c>
      <c r="D1425" s="113" t="s">
        <v>77</v>
      </c>
      <c r="E1425" s="32">
        <v>21.67</v>
      </c>
      <c r="F1425" s="112">
        <v>560</v>
      </c>
      <c r="G1425" s="109">
        <f t="shared" si="49"/>
        <v>12135.2</v>
      </c>
    </row>
    <row r="1426" ht="21" customHeight="1" spans="1:7">
      <c r="A1426" s="41"/>
      <c r="B1426" s="35"/>
      <c r="C1426" s="27" t="s">
        <v>18</v>
      </c>
      <c r="D1426" s="27" t="s">
        <v>12</v>
      </c>
      <c r="E1426" s="111">
        <v>1</v>
      </c>
      <c r="F1426" s="112">
        <v>120</v>
      </c>
      <c r="G1426" s="109">
        <v>120</v>
      </c>
    </row>
    <row r="1427" ht="21" customHeight="1" spans="1:7">
      <c r="A1427" s="48"/>
      <c r="B1427" s="32" t="s">
        <v>23</v>
      </c>
      <c r="C1427" s="113"/>
      <c r="D1427" s="113"/>
      <c r="E1427" s="32"/>
      <c r="F1427" s="112"/>
      <c r="G1427" s="130">
        <f>SUM(G1419:G1426)</f>
        <v>22397.3</v>
      </c>
    </row>
    <row r="1428" ht="21" customHeight="1" spans="1:7">
      <c r="A1428" s="40">
        <v>52</v>
      </c>
      <c r="B1428" s="34" t="s">
        <v>492</v>
      </c>
      <c r="C1428" s="32" t="s">
        <v>79</v>
      </c>
      <c r="D1428" s="113" t="s">
        <v>77</v>
      </c>
      <c r="E1428" s="32">
        <v>21.67</v>
      </c>
      <c r="F1428" s="112">
        <v>560</v>
      </c>
      <c r="G1428" s="109">
        <f t="shared" ref="G1428:G1448" si="50">E1428*F1428</f>
        <v>12135.2</v>
      </c>
    </row>
    <row r="1429" ht="21" customHeight="1" spans="1:7">
      <c r="A1429" s="48"/>
      <c r="B1429" s="32" t="s">
        <v>23</v>
      </c>
      <c r="C1429" s="32"/>
      <c r="D1429" s="113"/>
      <c r="E1429" s="32"/>
      <c r="F1429" s="112"/>
      <c r="G1429" s="119">
        <v>12135.2</v>
      </c>
    </row>
    <row r="1430" ht="21" customHeight="1" spans="1:7">
      <c r="A1430" s="40">
        <v>53</v>
      </c>
      <c r="B1430" s="32" t="s">
        <v>493</v>
      </c>
      <c r="C1430" s="32" t="s">
        <v>76</v>
      </c>
      <c r="D1430" s="113" t="s">
        <v>77</v>
      </c>
      <c r="E1430" s="32">
        <v>18.63</v>
      </c>
      <c r="F1430" s="112">
        <v>65</v>
      </c>
      <c r="G1430" s="109">
        <f t="shared" si="50"/>
        <v>1210.95</v>
      </c>
    </row>
    <row r="1431" ht="21" customHeight="1" spans="1:7">
      <c r="A1431" s="41"/>
      <c r="B1431" s="32"/>
      <c r="C1431" s="32"/>
      <c r="D1431" s="113" t="s">
        <v>77</v>
      </c>
      <c r="E1431" s="32">
        <v>3.74</v>
      </c>
      <c r="F1431" s="112">
        <v>65</v>
      </c>
      <c r="G1431" s="109">
        <f t="shared" si="50"/>
        <v>243.1</v>
      </c>
    </row>
    <row r="1432" ht="21" customHeight="1" spans="1:7">
      <c r="A1432" s="41"/>
      <c r="B1432" s="32"/>
      <c r="C1432" s="32"/>
      <c r="D1432" s="113" t="s">
        <v>77</v>
      </c>
      <c r="E1432" s="32">
        <v>23.7</v>
      </c>
      <c r="F1432" s="112">
        <v>65</v>
      </c>
      <c r="G1432" s="109">
        <f t="shared" si="50"/>
        <v>1540.5</v>
      </c>
    </row>
    <row r="1433" ht="21" customHeight="1" spans="1:7">
      <c r="A1433" s="41"/>
      <c r="B1433" s="32"/>
      <c r="C1433" s="32"/>
      <c r="D1433" s="113" t="s">
        <v>77</v>
      </c>
      <c r="E1433" s="32">
        <v>4.56</v>
      </c>
      <c r="F1433" s="112">
        <v>65</v>
      </c>
      <c r="G1433" s="109">
        <f t="shared" si="50"/>
        <v>296.4</v>
      </c>
    </row>
    <row r="1434" ht="21" customHeight="1" spans="1:7">
      <c r="A1434" s="41"/>
      <c r="B1434" s="32"/>
      <c r="C1434" s="32"/>
      <c r="D1434" s="113" t="s">
        <v>77</v>
      </c>
      <c r="E1434" s="32">
        <v>4.48</v>
      </c>
      <c r="F1434" s="112">
        <v>65</v>
      </c>
      <c r="G1434" s="109">
        <f t="shared" si="50"/>
        <v>291.2</v>
      </c>
    </row>
    <row r="1435" ht="21" customHeight="1" spans="1:7">
      <c r="A1435" s="41"/>
      <c r="B1435" s="32"/>
      <c r="C1435" s="32"/>
      <c r="D1435" s="113" t="s">
        <v>77</v>
      </c>
      <c r="E1435" s="32">
        <v>1.22</v>
      </c>
      <c r="F1435" s="112">
        <v>65</v>
      </c>
      <c r="G1435" s="109">
        <f t="shared" si="50"/>
        <v>79.3</v>
      </c>
    </row>
    <row r="1436" ht="21" customHeight="1" spans="1:7">
      <c r="A1436" s="41"/>
      <c r="B1436" s="32"/>
      <c r="C1436" s="32"/>
      <c r="D1436" s="113" t="s">
        <v>77</v>
      </c>
      <c r="E1436" s="32">
        <v>1.68</v>
      </c>
      <c r="F1436" s="112">
        <v>65</v>
      </c>
      <c r="G1436" s="109">
        <f t="shared" si="50"/>
        <v>109.2</v>
      </c>
    </row>
    <row r="1437" ht="21" customHeight="1" spans="1:7">
      <c r="A1437" s="41"/>
      <c r="B1437" s="32"/>
      <c r="C1437" s="32" t="s">
        <v>139</v>
      </c>
      <c r="D1437" s="113" t="s">
        <v>14</v>
      </c>
      <c r="E1437" s="32">
        <v>6.21</v>
      </c>
      <c r="F1437" s="112">
        <v>320</v>
      </c>
      <c r="G1437" s="109">
        <f t="shared" si="50"/>
        <v>1987.2</v>
      </c>
    </row>
    <row r="1438" ht="21" customHeight="1" spans="1:7">
      <c r="A1438" s="41"/>
      <c r="B1438" s="32"/>
      <c r="C1438" s="32"/>
      <c r="D1438" s="113" t="s">
        <v>14</v>
      </c>
      <c r="E1438" s="32">
        <v>0.37</v>
      </c>
      <c r="F1438" s="112">
        <v>320</v>
      </c>
      <c r="G1438" s="109">
        <f t="shared" si="50"/>
        <v>118.4</v>
      </c>
    </row>
    <row r="1439" ht="21" customHeight="1" spans="1:7">
      <c r="A1439" s="41"/>
      <c r="B1439" s="32"/>
      <c r="C1439" s="32"/>
      <c r="D1439" s="113" t="s">
        <v>14</v>
      </c>
      <c r="E1439" s="32">
        <v>0.32</v>
      </c>
      <c r="F1439" s="112">
        <v>320</v>
      </c>
      <c r="G1439" s="109">
        <f t="shared" si="50"/>
        <v>102.4</v>
      </c>
    </row>
    <row r="1440" ht="21" customHeight="1" spans="1:7">
      <c r="A1440" s="41"/>
      <c r="B1440" s="32"/>
      <c r="C1440" s="32" t="s">
        <v>95</v>
      </c>
      <c r="D1440" s="113" t="s">
        <v>14</v>
      </c>
      <c r="E1440" s="32">
        <v>11.34</v>
      </c>
      <c r="F1440" s="112">
        <v>80</v>
      </c>
      <c r="G1440" s="109">
        <f t="shared" si="50"/>
        <v>907.2</v>
      </c>
    </row>
    <row r="1441" ht="21" customHeight="1" spans="1:7">
      <c r="A1441" s="41"/>
      <c r="B1441" s="32"/>
      <c r="C1441" s="32"/>
      <c r="D1441" s="113" t="s">
        <v>14</v>
      </c>
      <c r="E1441" s="32">
        <v>2.43</v>
      </c>
      <c r="F1441" s="112">
        <v>80</v>
      </c>
      <c r="G1441" s="109">
        <f t="shared" si="50"/>
        <v>194.4</v>
      </c>
    </row>
    <row r="1442" ht="21" customHeight="1" spans="1:7">
      <c r="A1442" s="41"/>
      <c r="B1442" s="32"/>
      <c r="C1442" s="32"/>
      <c r="D1442" s="113" t="s">
        <v>14</v>
      </c>
      <c r="E1442" s="32">
        <v>1.97</v>
      </c>
      <c r="F1442" s="112">
        <v>80</v>
      </c>
      <c r="G1442" s="109">
        <f t="shared" si="50"/>
        <v>157.6</v>
      </c>
    </row>
    <row r="1443" ht="21" customHeight="1" spans="1:7">
      <c r="A1443" s="41"/>
      <c r="B1443" s="32"/>
      <c r="C1443" s="32" t="s">
        <v>78</v>
      </c>
      <c r="D1443" s="113" t="s">
        <v>14</v>
      </c>
      <c r="E1443" s="32">
        <v>8.66</v>
      </c>
      <c r="F1443" s="112">
        <v>180</v>
      </c>
      <c r="G1443" s="109">
        <f t="shared" si="50"/>
        <v>1558.8</v>
      </c>
    </row>
    <row r="1444" ht="21" customHeight="1" spans="1:7">
      <c r="A1444" s="41"/>
      <c r="B1444" s="32"/>
      <c r="C1444" s="32" t="s">
        <v>321</v>
      </c>
      <c r="D1444" s="113" t="s">
        <v>77</v>
      </c>
      <c r="E1444" s="32">
        <v>47.46</v>
      </c>
      <c r="F1444" s="112">
        <v>120</v>
      </c>
      <c r="G1444" s="109">
        <f t="shared" si="50"/>
        <v>5695.2</v>
      </c>
    </row>
    <row r="1445" ht="21" customHeight="1" spans="1:7">
      <c r="A1445" s="41"/>
      <c r="B1445" s="32"/>
      <c r="C1445" s="32" t="s">
        <v>162</v>
      </c>
      <c r="D1445" s="113" t="s">
        <v>38</v>
      </c>
      <c r="E1445" s="114">
        <v>1</v>
      </c>
      <c r="F1445" s="112">
        <v>2000</v>
      </c>
      <c r="G1445" s="109">
        <f t="shared" si="50"/>
        <v>2000</v>
      </c>
    </row>
    <row r="1446" ht="21" customHeight="1" spans="1:7">
      <c r="A1446" s="41"/>
      <c r="B1446" s="32"/>
      <c r="C1446" s="32" t="s">
        <v>99</v>
      </c>
      <c r="D1446" s="113" t="s">
        <v>14</v>
      </c>
      <c r="E1446" s="32">
        <v>7.2</v>
      </c>
      <c r="F1446" s="112">
        <v>70</v>
      </c>
      <c r="G1446" s="109">
        <f t="shared" si="50"/>
        <v>504</v>
      </c>
    </row>
    <row r="1447" ht="21" customHeight="1" spans="1:7">
      <c r="A1447" s="41"/>
      <c r="B1447" s="32"/>
      <c r="C1447" s="32" t="s">
        <v>146</v>
      </c>
      <c r="D1447" s="113" t="s">
        <v>77</v>
      </c>
      <c r="E1447" s="32">
        <v>26.06</v>
      </c>
      <c r="F1447" s="112">
        <v>820</v>
      </c>
      <c r="G1447" s="109">
        <f t="shared" si="50"/>
        <v>21369.2</v>
      </c>
    </row>
    <row r="1448" ht="21" customHeight="1" spans="1:7">
      <c r="A1448" s="41"/>
      <c r="B1448" s="32"/>
      <c r="C1448" s="32" t="s">
        <v>405</v>
      </c>
      <c r="D1448" s="113" t="s">
        <v>77</v>
      </c>
      <c r="E1448" s="32">
        <v>2.46</v>
      </c>
      <c r="F1448" s="112">
        <v>560</v>
      </c>
      <c r="G1448" s="109">
        <f t="shared" si="50"/>
        <v>1377.6</v>
      </c>
    </row>
    <row r="1449" ht="21" customHeight="1" spans="1:7">
      <c r="A1449" s="48"/>
      <c r="B1449" s="32" t="s">
        <v>23</v>
      </c>
      <c r="C1449" s="32"/>
      <c r="D1449" s="113"/>
      <c r="E1449" s="32"/>
      <c r="F1449" s="112"/>
      <c r="G1449" s="119">
        <f>SUM(G1430:G1448)</f>
        <v>39742.65</v>
      </c>
    </row>
    <row r="1450" ht="21" customHeight="1" spans="1:7">
      <c r="A1450" s="40">
        <v>54</v>
      </c>
      <c r="B1450" s="32" t="s">
        <v>494</v>
      </c>
      <c r="C1450" s="32" t="s">
        <v>76</v>
      </c>
      <c r="D1450" s="113" t="s">
        <v>77</v>
      </c>
      <c r="E1450" s="32">
        <v>13.72</v>
      </c>
      <c r="F1450" s="112">
        <v>65</v>
      </c>
      <c r="G1450" s="109">
        <f t="shared" ref="G1450:G1458" si="51">E1450*F1450</f>
        <v>891.8</v>
      </c>
    </row>
    <row r="1451" ht="21" customHeight="1" spans="1:7">
      <c r="A1451" s="41"/>
      <c r="B1451" s="32"/>
      <c r="C1451" s="32"/>
      <c r="D1451" s="113" t="s">
        <v>77</v>
      </c>
      <c r="E1451" s="32">
        <v>43.56</v>
      </c>
      <c r="F1451" s="112">
        <v>65</v>
      </c>
      <c r="G1451" s="109">
        <f t="shared" si="51"/>
        <v>2831.4</v>
      </c>
    </row>
    <row r="1452" ht="21" customHeight="1" spans="1:7">
      <c r="A1452" s="41"/>
      <c r="B1452" s="32"/>
      <c r="C1452" s="32" t="s">
        <v>78</v>
      </c>
      <c r="D1452" s="113" t="s">
        <v>14</v>
      </c>
      <c r="E1452" s="32">
        <v>13.86</v>
      </c>
      <c r="F1452" s="112">
        <v>180</v>
      </c>
      <c r="G1452" s="109">
        <f t="shared" si="51"/>
        <v>2494.8</v>
      </c>
    </row>
    <row r="1453" ht="21" customHeight="1" spans="1:7">
      <c r="A1453" s="41"/>
      <c r="B1453" s="32"/>
      <c r="C1453" s="32" t="s">
        <v>495</v>
      </c>
      <c r="D1453" s="113" t="s">
        <v>77</v>
      </c>
      <c r="E1453" s="32">
        <v>12.4</v>
      </c>
      <c r="F1453" s="112">
        <v>340</v>
      </c>
      <c r="G1453" s="109">
        <f t="shared" si="51"/>
        <v>4216</v>
      </c>
    </row>
    <row r="1454" ht="21" customHeight="1" spans="1:7">
      <c r="A1454" s="41"/>
      <c r="B1454" s="32"/>
      <c r="C1454" s="32" t="s">
        <v>162</v>
      </c>
      <c r="D1454" s="113" t="s">
        <v>38</v>
      </c>
      <c r="E1454" s="114">
        <v>1</v>
      </c>
      <c r="F1454" s="112">
        <v>2000</v>
      </c>
      <c r="G1454" s="109">
        <f t="shared" si="51"/>
        <v>2000</v>
      </c>
    </row>
    <row r="1455" ht="21" customHeight="1" spans="1:7">
      <c r="A1455" s="41"/>
      <c r="B1455" s="32"/>
      <c r="C1455" s="32" t="s">
        <v>106</v>
      </c>
      <c r="D1455" s="113" t="s">
        <v>38</v>
      </c>
      <c r="E1455" s="114">
        <v>1</v>
      </c>
      <c r="F1455" s="112">
        <v>4000</v>
      </c>
      <c r="G1455" s="109">
        <f t="shared" si="51"/>
        <v>4000</v>
      </c>
    </row>
    <row r="1456" ht="21" customHeight="1" spans="1:7">
      <c r="A1456" s="41"/>
      <c r="B1456" s="32"/>
      <c r="C1456" s="32" t="s">
        <v>146</v>
      </c>
      <c r="D1456" s="113" t="s">
        <v>77</v>
      </c>
      <c r="E1456" s="32">
        <v>84.3</v>
      </c>
      <c r="F1456" s="112">
        <v>820</v>
      </c>
      <c r="G1456" s="109">
        <f t="shared" si="51"/>
        <v>69126</v>
      </c>
    </row>
    <row r="1457" ht="21" customHeight="1" spans="1:7">
      <c r="A1457" s="41"/>
      <c r="B1457" s="32"/>
      <c r="C1457" s="32" t="s">
        <v>79</v>
      </c>
      <c r="D1457" s="113" t="s">
        <v>77</v>
      </c>
      <c r="E1457" s="32">
        <v>63.86</v>
      </c>
      <c r="F1457" s="112">
        <v>560</v>
      </c>
      <c r="G1457" s="109">
        <f t="shared" si="51"/>
        <v>35761.6</v>
      </c>
    </row>
    <row r="1458" ht="21" customHeight="1" spans="1:7">
      <c r="A1458" s="41"/>
      <c r="B1458" s="32"/>
      <c r="C1458" s="32" t="s">
        <v>324</v>
      </c>
      <c r="D1458" s="113" t="s">
        <v>77</v>
      </c>
      <c r="E1458" s="32">
        <v>73.85</v>
      </c>
      <c r="F1458" s="112">
        <v>160</v>
      </c>
      <c r="G1458" s="109">
        <f t="shared" si="51"/>
        <v>11816</v>
      </c>
    </row>
    <row r="1459" ht="21" customHeight="1" spans="1:7">
      <c r="A1459" s="48"/>
      <c r="B1459" s="26" t="s">
        <v>23</v>
      </c>
      <c r="C1459" s="27"/>
      <c r="D1459" s="27"/>
      <c r="E1459" s="111"/>
      <c r="F1459" s="112"/>
      <c r="G1459" s="119">
        <f>SUM(G1450:G1458)</f>
        <v>133137.6</v>
      </c>
    </row>
    <row r="1460" ht="21" customHeight="1" spans="1:7">
      <c r="A1460" s="40">
        <v>55</v>
      </c>
      <c r="B1460" s="32" t="s">
        <v>496</v>
      </c>
      <c r="C1460" s="32" t="s">
        <v>100</v>
      </c>
      <c r="D1460" s="113" t="s">
        <v>77</v>
      </c>
      <c r="E1460" s="32">
        <v>64.45</v>
      </c>
      <c r="F1460" s="112">
        <v>420</v>
      </c>
      <c r="G1460" s="109">
        <f t="shared" ref="G1460:G1464" si="52">E1460*F1460</f>
        <v>27069</v>
      </c>
    </row>
    <row r="1461" ht="21" customHeight="1" spans="1:7">
      <c r="A1461" s="48"/>
      <c r="B1461" s="32" t="s">
        <v>23</v>
      </c>
      <c r="C1461" s="32"/>
      <c r="D1461" s="113"/>
      <c r="E1461" s="32"/>
      <c r="F1461" s="112"/>
      <c r="G1461" s="119">
        <v>27069</v>
      </c>
    </row>
    <row r="1462" ht="21" customHeight="1" spans="1:7">
      <c r="A1462" s="40">
        <v>56</v>
      </c>
      <c r="B1462" s="32" t="s">
        <v>497</v>
      </c>
      <c r="C1462" s="32" t="s">
        <v>321</v>
      </c>
      <c r="D1462" s="113" t="s">
        <v>77</v>
      </c>
      <c r="E1462" s="32">
        <v>56.64</v>
      </c>
      <c r="F1462" s="112">
        <v>120</v>
      </c>
      <c r="G1462" s="109">
        <f t="shared" si="52"/>
        <v>6796.8</v>
      </c>
    </row>
    <row r="1463" ht="21" customHeight="1" spans="1:7">
      <c r="A1463" s="41"/>
      <c r="B1463" s="32"/>
      <c r="C1463" s="32" t="s">
        <v>146</v>
      </c>
      <c r="D1463" s="113" t="s">
        <v>77</v>
      </c>
      <c r="E1463" s="32">
        <v>103.27</v>
      </c>
      <c r="F1463" s="112">
        <v>820</v>
      </c>
      <c r="G1463" s="109">
        <f t="shared" si="52"/>
        <v>84681.4</v>
      </c>
    </row>
    <row r="1464" ht="21" customHeight="1" spans="1:7">
      <c r="A1464" s="41"/>
      <c r="B1464" s="32"/>
      <c r="C1464" s="32" t="s">
        <v>370</v>
      </c>
      <c r="D1464" s="113" t="s">
        <v>77</v>
      </c>
      <c r="E1464" s="32">
        <v>40.3</v>
      </c>
      <c r="F1464" s="112">
        <v>320</v>
      </c>
      <c r="G1464" s="109">
        <f t="shared" si="52"/>
        <v>12896</v>
      </c>
    </row>
    <row r="1465" ht="21" customHeight="1" spans="1:7">
      <c r="A1465" s="48"/>
      <c r="B1465" s="32" t="s">
        <v>23</v>
      </c>
      <c r="C1465" s="32"/>
      <c r="D1465" s="113"/>
      <c r="E1465" s="32"/>
      <c r="F1465" s="112"/>
      <c r="G1465" s="119">
        <f>SUM(G1462:G1464)</f>
        <v>104374.2</v>
      </c>
    </row>
    <row r="1466" ht="21" customHeight="1" spans="1:7">
      <c r="A1466" s="40">
        <v>57</v>
      </c>
      <c r="B1466" s="32" t="s">
        <v>498</v>
      </c>
      <c r="C1466" s="32" t="s">
        <v>100</v>
      </c>
      <c r="D1466" s="113" t="s">
        <v>77</v>
      </c>
      <c r="E1466" s="32">
        <v>32.45</v>
      </c>
      <c r="F1466" s="112">
        <v>420</v>
      </c>
      <c r="G1466" s="109">
        <f t="shared" ref="G1466:G1473" si="53">E1466*F1466</f>
        <v>13629</v>
      </c>
    </row>
    <row r="1467" ht="21" customHeight="1" spans="1:7">
      <c r="A1467" s="48"/>
      <c r="B1467" s="32" t="s">
        <v>23</v>
      </c>
      <c r="C1467" s="32"/>
      <c r="D1467" s="113"/>
      <c r="E1467" s="32"/>
      <c r="F1467" s="112"/>
      <c r="G1467" s="119">
        <f>SUM(G1466:G1466)</f>
        <v>13629</v>
      </c>
    </row>
    <row r="1468" ht="21" customHeight="1" spans="1:7">
      <c r="A1468" s="40">
        <v>58</v>
      </c>
      <c r="B1468" s="32" t="s">
        <v>499</v>
      </c>
      <c r="C1468" s="32" t="s">
        <v>100</v>
      </c>
      <c r="D1468" s="113" t="s">
        <v>77</v>
      </c>
      <c r="E1468" s="32">
        <v>32.45</v>
      </c>
      <c r="F1468" s="112">
        <v>420</v>
      </c>
      <c r="G1468" s="109">
        <f t="shared" si="53"/>
        <v>13629</v>
      </c>
    </row>
    <row r="1469" ht="21" customHeight="1" spans="1:7">
      <c r="A1469" s="48"/>
      <c r="B1469" s="32" t="s">
        <v>23</v>
      </c>
      <c r="C1469" s="32"/>
      <c r="D1469" s="113"/>
      <c r="E1469" s="32"/>
      <c r="F1469" s="112"/>
      <c r="G1469" s="119">
        <f>SUM(G1468:G1468)</f>
        <v>13629</v>
      </c>
    </row>
    <row r="1470" ht="21" customHeight="1" spans="1:7">
      <c r="A1470" s="40">
        <v>59</v>
      </c>
      <c r="B1470" s="34" t="s">
        <v>500</v>
      </c>
      <c r="C1470" s="49" t="s">
        <v>76</v>
      </c>
      <c r="D1470" s="113" t="s">
        <v>77</v>
      </c>
      <c r="E1470" s="32">
        <v>12.25</v>
      </c>
      <c r="F1470" s="112">
        <v>65</v>
      </c>
      <c r="G1470" s="109">
        <f t="shared" si="53"/>
        <v>796.25</v>
      </c>
    </row>
    <row r="1471" ht="21" customHeight="1" spans="1:7">
      <c r="A1471" s="41"/>
      <c r="B1471" s="49"/>
      <c r="C1471" s="32" t="s">
        <v>154</v>
      </c>
      <c r="D1471" s="113" t="s">
        <v>14</v>
      </c>
      <c r="E1471" s="32">
        <v>0.44</v>
      </c>
      <c r="F1471" s="112">
        <v>120</v>
      </c>
      <c r="G1471" s="109">
        <f t="shared" si="53"/>
        <v>52.8</v>
      </c>
    </row>
    <row r="1472" ht="21" customHeight="1" spans="1:7">
      <c r="A1472" s="41"/>
      <c r="B1472" s="49"/>
      <c r="C1472" s="32"/>
      <c r="D1472" s="113" t="s">
        <v>14</v>
      </c>
      <c r="E1472" s="32">
        <v>0.13</v>
      </c>
      <c r="F1472" s="112">
        <v>120</v>
      </c>
      <c r="G1472" s="109">
        <f t="shared" si="53"/>
        <v>15.6</v>
      </c>
    </row>
    <row r="1473" ht="21" customHeight="1" spans="1:7">
      <c r="A1473" s="41"/>
      <c r="B1473" s="35"/>
      <c r="C1473" s="32" t="s">
        <v>364</v>
      </c>
      <c r="D1473" s="113" t="s">
        <v>77</v>
      </c>
      <c r="E1473" s="32">
        <v>8.47</v>
      </c>
      <c r="F1473" s="112">
        <v>560</v>
      </c>
      <c r="G1473" s="109">
        <f t="shared" si="53"/>
        <v>4743.2</v>
      </c>
    </row>
    <row r="1474" ht="21" customHeight="1" spans="1:7">
      <c r="A1474" s="48"/>
      <c r="B1474" s="26" t="s">
        <v>23</v>
      </c>
      <c r="C1474" s="27"/>
      <c r="D1474" s="27"/>
      <c r="E1474" s="111"/>
      <c r="F1474" s="112"/>
      <c r="G1474" s="119">
        <f>SUM(G1470:G1473)</f>
        <v>5607.85</v>
      </c>
    </row>
    <row r="1475" ht="21" customHeight="1" spans="1:7">
      <c r="A1475" s="40">
        <v>60</v>
      </c>
      <c r="B1475" s="57" t="s">
        <v>371</v>
      </c>
      <c r="C1475" s="32" t="s">
        <v>76</v>
      </c>
      <c r="D1475" s="113" t="s">
        <v>77</v>
      </c>
      <c r="E1475" s="140">
        <v>19.0734</v>
      </c>
      <c r="F1475" s="112">
        <v>65</v>
      </c>
      <c r="G1475" s="109">
        <f t="shared" ref="G1475:G1494" si="54">E1475*F1475</f>
        <v>1239.771</v>
      </c>
    </row>
    <row r="1476" ht="21" customHeight="1" spans="1:7">
      <c r="A1476" s="41"/>
      <c r="B1476" s="57"/>
      <c r="C1476" s="32"/>
      <c r="D1476" s="113" t="s">
        <v>77</v>
      </c>
      <c r="E1476" s="140">
        <v>3.5109</v>
      </c>
      <c r="F1476" s="112">
        <v>65</v>
      </c>
      <c r="G1476" s="109">
        <f t="shared" si="54"/>
        <v>228.2085</v>
      </c>
    </row>
    <row r="1477" ht="21" customHeight="1" spans="1:7">
      <c r="A1477" s="41"/>
      <c r="B1477" s="57"/>
      <c r="C1477" s="32"/>
      <c r="D1477" s="113" t="s">
        <v>77</v>
      </c>
      <c r="E1477" s="140">
        <v>2.15</v>
      </c>
      <c r="F1477" s="112">
        <v>65</v>
      </c>
      <c r="G1477" s="109">
        <f t="shared" si="54"/>
        <v>139.75</v>
      </c>
    </row>
    <row r="1478" ht="21" customHeight="1" spans="1:7">
      <c r="A1478" s="41"/>
      <c r="B1478" s="57"/>
      <c r="C1478" s="32"/>
      <c r="D1478" s="113" t="s">
        <v>77</v>
      </c>
      <c r="E1478" s="140">
        <v>16.65</v>
      </c>
      <c r="F1478" s="112">
        <v>65</v>
      </c>
      <c r="G1478" s="109">
        <f t="shared" si="54"/>
        <v>1082.25</v>
      </c>
    </row>
    <row r="1479" ht="21" customHeight="1" spans="1:7">
      <c r="A1479" s="41"/>
      <c r="B1479" s="57"/>
      <c r="C1479" s="32"/>
      <c r="D1479" s="113" t="s">
        <v>77</v>
      </c>
      <c r="E1479" s="140">
        <v>5.44</v>
      </c>
      <c r="F1479" s="112">
        <v>65</v>
      </c>
      <c r="G1479" s="109">
        <f t="shared" si="54"/>
        <v>353.6</v>
      </c>
    </row>
    <row r="1480" ht="21" customHeight="1" spans="1:7">
      <c r="A1480" s="41"/>
      <c r="B1480" s="57"/>
      <c r="C1480" s="32"/>
      <c r="D1480" s="113" t="s">
        <v>77</v>
      </c>
      <c r="E1480" s="140">
        <v>9.03</v>
      </c>
      <c r="F1480" s="112">
        <v>65</v>
      </c>
      <c r="G1480" s="109">
        <f t="shared" si="54"/>
        <v>586.95</v>
      </c>
    </row>
    <row r="1481" ht="21" customHeight="1" spans="1:7">
      <c r="A1481" s="41"/>
      <c r="B1481" s="57"/>
      <c r="C1481" s="32"/>
      <c r="D1481" s="113" t="s">
        <v>77</v>
      </c>
      <c r="E1481" s="140">
        <v>24.48</v>
      </c>
      <c r="F1481" s="112">
        <v>65</v>
      </c>
      <c r="G1481" s="109">
        <f t="shared" si="54"/>
        <v>1591.2</v>
      </c>
    </row>
    <row r="1482" ht="21" customHeight="1" spans="1:7">
      <c r="A1482" s="41"/>
      <c r="B1482" s="57"/>
      <c r="C1482" s="32"/>
      <c r="D1482" s="113" t="s">
        <v>77</v>
      </c>
      <c r="E1482" s="140">
        <v>110.36</v>
      </c>
      <c r="F1482" s="112">
        <v>65</v>
      </c>
      <c r="G1482" s="109">
        <f t="shared" si="54"/>
        <v>7173.4</v>
      </c>
    </row>
    <row r="1483" ht="21" customHeight="1" spans="1:7">
      <c r="A1483" s="41"/>
      <c r="B1483" s="57"/>
      <c r="C1483" s="32"/>
      <c r="D1483" s="113" t="s">
        <v>77</v>
      </c>
      <c r="E1483" s="140">
        <v>151.7</v>
      </c>
      <c r="F1483" s="112">
        <v>65</v>
      </c>
      <c r="G1483" s="109">
        <f t="shared" si="54"/>
        <v>9860.5</v>
      </c>
    </row>
    <row r="1484" ht="21" customHeight="1" spans="1:7">
      <c r="A1484" s="41"/>
      <c r="B1484" s="57"/>
      <c r="C1484" s="32" t="s">
        <v>140</v>
      </c>
      <c r="D1484" s="113" t="s">
        <v>14</v>
      </c>
      <c r="E1484" s="140">
        <v>3.666</v>
      </c>
      <c r="F1484" s="112">
        <v>180</v>
      </c>
      <c r="G1484" s="109">
        <f t="shared" si="54"/>
        <v>659.88</v>
      </c>
    </row>
    <row r="1485" ht="21" customHeight="1" spans="1:7">
      <c r="A1485" s="41"/>
      <c r="B1485" s="57"/>
      <c r="C1485" s="32"/>
      <c r="D1485" s="113" t="s">
        <v>14</v>
      </c>
      <c r="E1485" s="140">
        <v>10.296</v>
      </c>
      <c r="F1485" s="112">
        <v>180</v>
      </c>
      <c r="G1485" s="109">
        <f t="shared" si="54"/>
        <v>1853.28</v>
      </c>
    </row>
    <row r="1486" ht="21" customHeight="1" spans="1:7">
      <c r="A1486" s="41"/>
      <c r="B1486" s="57"/>
      <c r="C1486" s="32"/>
      <c r="D1486" s="113" t="s">
        <v>14</v>
      </c>
      <c r="E1486" s="140">
        <v>42.372</v>
      </c>
      <c r="F1486" s="112">
        <v>180</v>
      </c>
      <c r="G1486" s="109">
        <f t="shared" si="54"/>
        <v>7626.96</v>
      </c>
    </row>
    <row r="1487" ht="21" customHeight="1" spans="1:7">
      <c r="A1487" s="41"/>
      <c r="B1487" s="57"/>
      <c r="C1487" s="32"/>
      <c r="D1487" s="113" t="s">
        <v>14</v>
      </c>
      <c r="E1487" s="140">
        <v>7.182</v>
      </c>
      <c r="F1487" s="112">
        <v>180</v>
      </c>
      <c r="G1487" s="109">
        <f t="shared" si="54"/>
        <v>1292.76</v>
      </c>
    </row>
    <row r="1488" ht="21" customHeight="1" spans="1:7">
      <c r="A1488" s="41"/>
      <c r="B1488" s="57"/>
      <c r="C1488" s="32"/>
      <c r="D1488" s="113" t="s">
        <v>14</v>
      </c>
      <c r="E1488" s="140">
        <v>1.512</v>
      </c>
      <c r="F1488" s="112">
        <v>180</v>
      </c>
      <c r="G1488" s="109">
        <f t="shared" si="54"/>
        <v>272.16</v>
      </c>
    </row>
    <row r="1489" ht="21" customHeight="1" spans="1:7">
      <c r="A1489" s="41"/>
      <c r="B1489" s="57"/>
      <c r="C1489" s="32" t="s">
        <v>78</v>
      </c>
      <c r="D1489" s="113" t="s">
        <v>14</v>
      </c>
      <c r="E1489" s="140">
        <v>4.56</v>
      </c>
      <c r="F1489" s="112">
        <v>180</v>
      </c>
      <c r="G1489" s="109">
        <f t="shared" si="54"/>
        <v>820.8</v>
      </c>
    </row>
    <row r="1490" ht="21" customHeight="1" spans="1:7">
      <c r="A1490" s="41"/>
      <c r="B1490" s="57"/>
      <c r="C1490" s="32" t="s">
        <v>96</v>
      </c>
      <c r="D1490" s="113" t="s">
        <v>77</v>
      </c>
      <c r="E1490" s="140">
        <v>10.88</v>
      </c>
      <c r="F1490" s="112">
        <v>65</v>
      </c>
      <c r="G1490" s="109">
        <f t="shared" si="54"/>
        <v>707.2</v>
      </c>
    </row>
    <row r="1491" ht="21" customHeight="1" spans="1:7">
      <c r="A1491" s="41"/>
      <c r="B1491" s="57"/>
      <c r="C1491" s="32" t="s">
        <v>340</v>
      </c>
      <c r="D1491" s="113" t="s">
        <v>14</v>
      </c>
      <c r="E1491" s="140">
        <v>12.465</v>
      </c>
      <c r="F1491" s="112">
        <v>85</v>
      </c>
      <c r="G1491" s="109">
        <f t="shared" si="54"/>
        <v>1059.525</v>
      </c>
    </row>
    <row r="1492" ht="21" customHeight="1" spans="1:7">
      <c r="A1492" s="41"/>
      <c r="B1492" s="57"/>
      <c r="C1492" s="32" t="s">
        <v>142</v>
      </c>
      <c r="D1492" s="113" t="s">
        <v>14</v>
      </c>
      <c r="E1492" s="140">
        <v>2.7456</v>
      </c>
      <c r="F1492" s="112">
        <v>340</v>
      </c>
      <c r="G1492" s="109">
        <f t="shared" si="54"/>
        <v>933.504</v>
      </c>
    </row>
    <row r="1493" ht="21" customHeight="1" spans="1:7">
      <c r="A1493" s="41"/>
      <c r="B1493" s="57"/>
      <c r="C1493" s="32" t="s">
        <v>146</v>
      </c>
      <c r="D1493" s="113" t="s">
        <v>77</v>
      </c>
      <c r="E1493" s="140">
        <v>26.09</v>
      </c>
      <c r="F1493" s="112">
        <v>820</v>
      </c>
      <c r="G1493" s="109">
        <f t="shared" si="54"/>
        <v>21393.8</v>
      </c>
    </row>
    <row r="1494" ht="21" customHeight="1" spans="1:7">
      <c r="A1494" s="41"/>
      <c r="B1494" s="57"/>
      <c r="C1494" s="32" t="s">
        <v>79</v>
      </c>
      <c r="D1494" s="113" t="s">
        <v>77</v>
      </c>
      <c r="E1494" s="140">
        <v>266.07</v>
      </c>
      <c r="F1494" s="112">
        <v>560</v>
      </c>
      <c r="G1494" s="109">
        <f t="shared" si="54"/>
        <v>148999.2</v>
      </c>
    </row>
    <row r="1495" ht="21" customHeight="1" spans="1:7">
      <c r="A1495" s="48"/>
      <c r="B1495" s="56" t="s">
        <v>23</v>
      </c>
      <c r="C1495" s="32"/>
      <c r="D1495" s="32"/>
      <c r="E1495" s="140"/>
      <c r="F1495" s="112"/>
      <c r="G1495" s="119">
        <f>SUM(G1475:G1494)</f>
        <v>207874.6985</v>
      </c>
    </row>
    <row r="1496" ht="18" customHeight="1" spans="1:7">
      <c r="A1496" s="91">
        <v>61</v>
      </c>
      <c r="B1496" s="56" t="s">
        <v>501</v>
      </c>
      <c r="C1496" s="80" t="s">
        <v>75</v>
      </c>
      <c r="D1496" s="80" t="s">
        <v>17</v>
      </c>
      <c r="E1496" s="80">
        <v>5</v>
      </c>
      <c r="F1496" s="80">
        <v>4500</v>
      </c>
      <c r="G1496" s="80">
        <f>E1496*F1496</f>
        <v>22500</v>
      </c>
    </row>
    <row r="1497" ht="21" customHeight="1" spans="1:7">
      <c r="A1497" s="91"/>
      <c r="B1497" s="56" t="s">
        <v>23</v>
      </c>
      <c r="C1497" s="141"/>
      <c r="D1497" s="141"/>
      <c r="E1497" s="141"/>
      <c r="F1497" s="141"/>
      <c r="G1497" s="91">
        <f>SUM(G1496:G1496)</f>
        <v>22500</v>
      </c>
    </row>
    <row r="1498" ht="24" customHeight="1" spans="1:7">
      <c r="A1498" s="142" t="s">
        <v>169</v>
      </c>
      <c r="B1498" s="142"/>
      <c r="C1498" s="143"/>
      <c r="D1498" s="143"/>
      <c r="E1498" s="143"/>
      <c r="F1498" s="143"/>
      <c r="G1498" s="143">
        <f>G1497+G1495+G1474+G1469+G1467+G1465+G1461+G1459+G1449+G1429+G1427+G1418+G1404+G1398+G1360+G1356+G1350+G1347+G1302+G1283+G1231+G1222+G1208+G1203+G1157+G1115+G1078+G1066+G1030+G990+G918+G852+G847+G784+G741+G713+G711+G687+G685+G634+G626+G582+G525+G522+G472+G461+G446+G431+G400+G361+G347+G271+G252+G230+G183+G180+G117+G64+G62+G51</f>
        <v>7480107.06917</v>
      </c>
    </row>
  </sheetData>
  <mergeCells count="242">
    <mergeCell ref="A1:G1"/>
    <mergeCell ref="A2:G2"/>
    <mergeCell ref="C3:G3"/>
    <mergeCell ref="A1498:B1498"/>
    <mergeCell ref="A3:A5"/>
    <mergeCell ref="A6:A51"/>
    <mergeCell ref="A52:A62"/>
    <mergeCell ref="A63:A64"/>
    <mergeCell ref="A65:A117"/>
    <mergeCell ref="A118:A180"/>
    <mergeCell ref="A181:A183"/>
    <mergeCell ref="A184:A230"/>
    <mergeCell ref="A231:A252"/>
    <mergeCell ref="A253:A271"/>
    <mergeCell ref="A272:A347"/>
    <mergeCell ref="A348:A361"/>
    <mergeCell ref="A362:A400"/>
    <mergeCell ref="A401:A431"/>
    <mergeCell ref="A432:A446"/>
    <mergeCell ref="A447:A461"/>
    <mergeCell ref="A462:A472"/>
    <mergeCell ref="A473:A522"/>
    <mergeCell ref="A523:A525"/>
    <mergeCell ref="A526:A582"/>
    <mergeCell ref="A583:A626"/>
    <mergeCell ref="A627:A634"/>
    <mergeCell ref="A635:A641"/>
    <mergeCell ref="A642:A685"/>
    <mergeCell ref="A686:A687"/>
    <mergeCell ref="A688:A711"/>
    <mergeCell ref="A712:A713"/>
    <mergeCell ref="A714:A741"/>
    <mergeCell ref="A742:A784"/>
    <mergeCell ref="A785:A847"/>
    <mergeCell ref="A848:A852"/>
    <mergeCell ref="A853:A918"/>
    <mergeCell ref="A919:A990"/>
    <mergeCell ref="A991:A1030"/>
    <mergeCell ref="A1031:A1066"/>
    <mergeCell ref="A1067:A1078"/>
    <mergeCell ref="A1079:A1115"/>
    <mergeCell ref="A1116:A1157"/>
    <mergeCell ref="A1158:A1203"/>
    <mergeCell ref="A1204:A1208"/>
    <mergeCell ref="A1209:A1222"/>
    <mergeCell ref="A1223:A1231"/>
    <mergeCell ref="A1232:A1283"/>
    <mergeCell ref="A1284:A1302"/>
    <mergeCell ref="A1303:A1347"/>
    <mergeCell ref="A1348:A1350"/>
    <mergeCell ref="A1351:A1356"/>
    <mergeCell ref="A1357:A1360"/>
    <mergeCell ref="A1361:A1398"/>
    <mergeCell ref="A1399:A1404"/>
    <mergeCell ref="A1405:A1418"/>
    <mergeCell ref="A1419:A1427"/>
    <mergeCell ref="A1428:A1429"/>
    <mergeCell ref="A1430:A1449"/>
    <mergeCell ref="A1450:A1459"/>
    <mergeCell ref="A1460:A1461"/>
    <mergeCell ref="A1462:A1465"/>
    <mergeCell ref="A1466:A1467"/>
    <mergeCell ref="A1468:A1469"/>
    <mergeCell ref="A1470:A1474"/>
    <mergeCell ref="A1475:A1495"/>
    <mergeCell ref="A1496:A1497"/>
    <mergeCell ref="B3:B5"/>
    <mergeCell ref="B6:B50"/>
    <mergeCell ref="B52:B61"/>
    <mergeCell ref="B65:B116"/>
    <mergeCell ref="B118:B179"/>
    <mergeCell ref="B181:B182"/>
    <mergeCell ref="B184:B229"/>
    <mergeCell ref="B231:B251"/>
    <mergeCell ref="B253:B261"/>
    <mergeCell ref="B262:B270"/>
    <mergeCell ref="B272:B346"/>
    <mergeCell ref="B348:B360"/>
    <mergeCell ref="B362:B399"/>
    <mergeCell ref="B401:B430"/>
    <mergeCell ref="B432:B445"/>
    <mergeCell ref="B447:B460"/>
    <mergeCell ref="B462:B471"/>
    <mergeCell ref="B473:B521"/>
    <mergeCell ref="B523:B524"/>
    <mergeCell ref="B526:B581"/>
    <mergeCell ref="B583:B625"/>
    <mergeCell ref="B627:B633"/>
    <mergeCell ref="B635:B640"/>
    <mergeCell ref="B642:B684"/>
    <mergeCell ref="B688:B710"/>
    <mergeCell ref="B714:B740"/>
    <mergeCell ref="B742:B783"/>
    <mergeCell ref="B785:B846"/>
    <mergeCell ref="B848:B851"/>
    <mergeCell ref="B853:B894"/>
    <mergeCell ref="B895:B917"/>
    <mergeCell ref="B919:B989"/>
    <mergeCell ref="B991:B1029"/>
    <mergeCell ref="B1031:B1065"/>
    <mergeCell ref="B1067:B1077"/>
    <mergeCell ref="B1079:B1114"/>
    <mergeCell ref="B1116:B1156"/>
    <mergeCell ref="B1158:B1166"/>
    <mergeCell ref="B1167:B1202"/>
    <mergeCell ref="B1204:B1207"/>
    <mergeCell ref="B1209:B1221"/>
    <mergeCell ref="B1223:B1230"/>
    <mergeCell ref="B1232:B1282"/>
    <mergeCell ref="B1284:B1301"/>
    <mergeCell ref="B1303:B1346"/>
    <mergeCell ref="B1348:B1349"/>
    <mergeCell ref="B1351:B1355"/>
    <mergeCell ref="B1357:B1359"/>
    <mergeCell ref="B1361:B1397"/>
    <mergeCell ref="B1399:B1403"/>
    <mergeCell ref="B1405:B1417"/>
    <mergeCell ref="B1419:B1426"/>
    <mergeCell ref="B1430:B1448"/>
    <mergeCell ref="B1450:B1458"/>
    <mergeCell ref="B1462:B1464"/>
    <mergeCell ref="B1470:B1473"/>
    <mergeCell ref="B1475:B1494"/>
    <mergeCell ref="C4:C5"/>
    <mergeCell ref="C24:C28"/>
    <mergeCell ref="C30:C31"/>
    <mergeCell ref="C32:C33"/>
    <mergeCell ref="C35:C38"/>
    <mergeCell ref="C40:C41"/>
    <mergeCell ref="C42:C43"/>
    <mergeCell ref="C91:C96"/>
    <mergeCell ref="C97:C99"/>
    <mergeCell ref="C100:C101"/>
    <mergeCell ref="C102:C103"/>
    <mergeCell ref="C107:C108"/>
    <mergeCell ref="C150:C158"/>
    <mergeCell ref="C159:C160"/>
    <mergeCell ref="C163:C164"/>
    <mergeCell ref="C166:C167"/>
    <mergeCell ref="C172:C173"/>
    <mergeCell ref="C199:C210"/>
    <mergeCell ref="C212:C214"/>
    <mergeCell ref="C216:C218"/>
    <mergeCell ref="C220:C221"/>
    <mergeCell ref="C222:C223"/>
    <mergeCell ref="C248:C249"/>
    <mergeCell ref="C308:C319"/>
    <mergeCell ref="C320:C323"/>
    <mergeCell ref="C324:C326"/>
    <mergeCell ref="C327:C332"/>
    <mergeCell ref="C335:C337"/>
    <mergeCell ref="C338:C339"/>
    <mergeCell ref="C370:C375"/>
    <mergeCell ref="C376:C378"/>
    <mergeCell ref="C379:C382"/>
    <mergeCell ref="C386:C387"/>
    <mergeCell ref="C390:C392"/>
    <mergeCell ref="C407:C409"/>
    <mergeCell ref="C411:C413"/>
    <mergeCell ref="C414:C419"/>
    <mergeCell ref="C496:C502"/>
    <mergeCell ref="C505:C510"/>
    <mergeCell ref="C511:C513"/>
    <mergeCell ref="C552:C558"/>
    <mergeCell ref="C560:C563"/>
    <mergeCell ref="C566:C567"/>
    <mergeCell ref="C570:C571"/>
    <mergeCell ref="C599:C603"/>
    <mergeCell ref="C604:C607"/>
    <mergeCell ref="C611:C613"/>
    <mergeCell ref="C676:C677"/>
    <mergeCell ref="C694:C695"/>
    <mergeCell ref="C696:C697"/>
    <mergeCell ref="C753:C757"/>
    <mergeCell ref="C758:C761"/>
    <mergeCell ref="C762:C763"/>
    <mergeCell ref="C765:C767"/>
    <mergeCell ref="C768:C771"/>
    <mergeCell ref="C775:C777"/>
    <mergeCell ref="C807:C812"/>
    <mergeCell ref="C813:C816"/>
    <mergeCell ref="C817:C818"/>
    <mergeCell ref="C820:C823"/>
    <mergeCell ref="C826:C830"/>
    <mergeCell ref="C831:C833"/>
    <mergeCell ref="C834:C835"/>
    <mergeCell ref="C895:C898"/>
    <mergeCell ref="C899:C903"/>
    <mergeCell ref="C906:C909"/>
    <mergeCell ref="C911:C912"/>
    <mergeCell ref="C956:C967"/>
    <mergeCell ref="C970:C974"/>
    <mergeCell ref="C975:C976"/>
    <mergeCell ref="C986:C987"/>
    <mergeCell ref="C1002:C1008"/>
    <mergeCell ref="C1009:C1011"/>
    <mergeCell ref="C1012:C1013"/>
    <mergeCell ref="C1015:C1016"/>
    <mergeCell ref="C1017:C1018"/>
    <mergeCell ref="C1020:C1021"/>
    <mergeCell ref="C1023:C1024"/>
    <mergeCell ref="C1054:C1060"/>
    <mergeCell ref="C1070:C1072"/>
    <mergeCell ref="C1102:C1104"/>
    <mergeCell ref="C1138:C1143"/>
    <mergeCell ref="C1144:C1145"/>
    <mergeCell ref="C1147:C1148"/>
    <mergeCell ref="C1167:C1177"/>
    <mergeCell ref="C1178:C1183"/>
    <mergeCell ref="C1186:C1187"/>
    <mergeCell ref="C1190:C1192"/>
    <mergeCell ref="C1194:C1197"/>
    <mergeCell ref="C1198:C1199"/>
    <mergeCell ref="C1246:C1251"/>
    <mergeCell ref="C1253:C1255"/>
    <mergeCell ref="C1256:C1258"/>
    <mergeCell ref="C1260:C1262"/>
    <mergeCell ref="C1266:C1269"/>
    <mergeCell ref="C1270:C1272"/>
    <mergeCell ref="C1326:C1329"/>
    <mergeCell ref="C1330:C1334"/>
    <mergeCell ref="C1362:C1375"/>
    <mergeCell ref="C1377:C1378"/>
    <mergeCell ref="C1379:C1381"/>
    <mergeCell ref="C1387:C1389"/>
    <mergeCell ref="C1399:C1400"/>
    <mergeCell ref="C1401:C1402"/>
    <mergeCell ref="C1405:C1406"/>
    <mergeCell ref="C1407:C1410"/>
    <mergeCell ref="C1411:C1413"/>
    <mergeCell ref="C1419:C1420"/>
    <mergeCell ref="C1430:C1436"/>
    <mergeCell ref="C1437:C1439"/>
    <mergeCell ref="C1440:C1442"/>
    <mergeCell ref="C1450:C1451"/>
    <mergeCell ref="C1471:C1472"/>
    <mergeCell ref="C1475:C1483"/>
    <mergeCell ref="C1484:C1488"/>
    <mergeCell ref="D4:D5"/>
    <mergeCell ref="E4:E5"/>
    <mergeCell ref="F4:F5"/>
    <mergeCell ref="G4:G5"/>
  </mergeCells>
  <pageMargins left="0.75" right="0.75" top="1" bottom="1" header="0.5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7"/>
  <sheetViews>
    <sheetView topLeftCell="A1370" workbookViewId="0">
      <selection activeCell="C1481" sqref="$A1481:$XFD1481"/>
    </sheetView>
  </sheetViews>
  <sheetFormatPr defaultColWidth="9" defaultRowHeight="18" customHeight="1" outlineLevelCol="6"/>
  <cols>
    <col min="1" max="1" width="6.625" style="3" customWidth="1"/>
    <col min="2" max="2" width="9.5" style="4" customWidth="1"/>
    <col min="3" max="3" width="21.9166666666667" style="4" customWidth="1"/>
    <col min="4" max="4" width="6.625" style="5" customWidth="1"/>
    <col min="5" max="5" width="9.88333333333333" style="6" customWidth="1"/>
    <col min="6" max="6" width="16.6333333333333" style="7" customWidth="1"/>
    <col min="7" max="7" width="16.85" style="7" customWidth="1"/>
    <col min="8" max="16384" width="9" style="3"/>
  </cols>
  <sheetData>
    <row r="1" ht="75" customHeight="1" spans="1:7">
      <c r="A1" s="8" t="s">
        <v>502</v>
      </c>
      <c r="B1" s="9"/>
      <c r="C1" s="9"/>
      <c r="D1" s="10"/>
      <c r="E1" s="11"/>
      <c r="F1" s="11"/>
      <c r="G1" s="11"/>
    </row>
    <row r="2" customHeight="1" spans="1:7">
      <c r="A2" s="12" t="s">
        <v>503</v>
      </c>
      <c r="B2" s="13"/>
      <c r="C2" s="14"/>
      <c r="D2" s="15"/>
      <c r="E2" s="16"/>
      <c r="F2" s="17"/>
      <c r="G2" s="17"/>
    </row>
    <row r="3" s="1" customFormat="1" ht="23" customHeight="1" spans="1:7">
      <c r="A3" s="18" t="s">
        <v>2</v>
      </c>
      <c r="B3" s="19" t="s">
        <v>3</v>
      </c>
      <c r="C3" s="18" t="s">
        <v>504</v>
      </c>
      <c r="D3" s="18"/>
      <c r="E3" s="20"/>
      <c r="F3" s="18"/>
      <c r="G3" s="18"/>
    </row>
    <row r="4" customHeight="1" spans="1:7">
      <c r="A4" s="19"/>
      <c r="B4" s="19"/>
      <c r="C4" s="21" t="s">
        <v>5</v>
      </c>
      <c r="D4" s="19" t="s">
        <v>6</v>
      </c>
      <c r="E4" s="22" t="s">
        <v>7</v>
      </c>
      <c r="F4" s="23" t="s">
        <v>8</v>
      </c>
      <c r="G4" s="24" t="s">
        <v>9</v>
      </c>
    </row>
    <row r="5" customHeight="1" spans="1:7">
      <c r="A5" s="19"/>
      <c r="B5" s="19"/>
      <c r="C5" s="21"/>
      <c r="D5" s="19"/>
      <c r="E5" s="22"/>
      <c r="F5" s="23"/>
      <c r="G5" s="24"/>
    </row>
    <row r="6" customHeight="1" spans="1:7">
      <c r="A6" s="25">
        <v>1</v>
      </c>
      <c r="B6" s="26" t="s">
        <v>505</v>
      </c>
      <c r="C6" s="27" t="s">
        <v>85</v>
      </c>
      <c r="D6" s="27" t="s">
        <v>17</v>
      </c>
      <c r="E6" s="28">
        <v>2</v>
      </c>
      <c r="F6" s="29">
        <v>4500</v>
      </c>
      <c r="G6" s="29">
        <f t="shared" ref="G6:G69" si="0">E6*F6</f>
        <v>9000</v>
      </c>
    </row>
    <row r="7" customHeight="1" spans="1:7">
      <c r="A7" s="25"/>
      <c r="B7" s="26"/>
      <c r="C7" s="27" t="s">
        <v>506</v>
      </c>
      <c r="D7" s="27" t="s">
        <v>12</v>
      </c>
      <c r="E7" s="28">
        <v>3</v>
      </c>
      <c r="F7" s="29">
        <v>10</v>
      </c>
      <c r="G7" s="29">
        <f t="shared" si="0"/>
        <v>30</v>
      </c>
    </row>
    <row r="8" customHeight="1" spans="1:7">
      <c r="A8" s="25"/>
      <c r="B8" s="26"/>
      <c r="C8" s="27" t="s">
        <v>94</v>
      </c>
      <c r="D8" s="27" t="s">
        <v>12</v>
      </c>
      <c r="E8" s="28">
        <v>3</v>
      </c>
      <c r="F8" s="29">
        <v>120</v>
      </c>
      <c r="G8" s="29">
        <f t="shared" si="0"/>
        <v>360</v>
      </c>
    </row>
    <row r="9" customHeight="1" spans="1:7">
      <c r="A9" s="25"/>
      <c r="B9" s="26"/>
      <c r="C9" s="27" t="s">
        <v>110</v>
      </c>
      <c r="D9" s="27" t="s">
        <v>12</v>
      </c>
      <c r="E9" s="28">
        <v>9</v>
      </c>
      <c r="F9" s="29">
        <v>200</v>
      </c>
      <c r="G9" s="29">
        <f t="shared" si="0"/>
        <v>1800</v>
      </c>
    </row>
    <row r="10" customHeight="1" spans="1:7">
      <c r="A10" s="25"/>
      <c r="B10" s="26"/>
      <c r="C10" s="27" t="s">
        <v>11</v>
      </c>
      <c r="D10" s="27" t="s">
        <v>12</v>
      </c>
      <c r="E10" s="28">
        <v>20</v>
      </c>
      <c r="F10" s="29">
        <v>200</v>
      </c>
      <c r="G10" s="29">
        <f t="shared" si="0"/>
        <v>4000</v>
      </c>
    </row>
    <row r="11" customHeight="1" spans="1:7">
      <c r="A11" s="25"/>
      <c r="B11" s="26"/>
      <c r="C11" s="27" t="s">
        <v>18</v>
      </c>
      <c r="D11" s="27" t="s">
        <v>12</v>
      </c>
      <c r="E11" s="28">
        <v>11</v>
      </c>
      <c r="F11" s="29">
        <v>120</v>
      </c>
      <c r="G11" s="29">
        <f t="shared" si="0"/>
        <v>1320</v>
      </c>
    </row>
    <row r="12" customHeight="1" spans="1:7">
      <c r="A12" s="25"/>
      <c r="B12" s="26"/>
      <c r="C12" s="27" t="s">
        <v>53</v>
      </c>
      <c r="D12" s="27" t="s">
        <v>12</v>
      </c>
      <c r="E12" s="28">
        <v>2</v>
      </c>
      <c r="F12" s="29">
        <v>10</v>
      </c>
      <c r="G12" s="29">
        <f t="shared" si="0"/>
        <v>20</v>
      </c>
    </row>
    <row r="13" customHeight="1" spans="1:7">
      <c r="A13" s="25"/>
      <c r="B13" s="26"/>
      <c r="C13" s="27" t="s">
        <v>68</v>
      </c>
      <c r="D13" s="27" t="s">
        <v>12</v>
      </c>
      <c r="E13" s="28">
        <v>4</v>
      </c>
      <c r="F13" s="29">
        <v>200</v>
      </c>
      <c r="G13" s="29">
        <f t="shared" si="0"/>
        <v>800</v>
      </c>
    </row>
    <row r="14" customHeight="1" spans="1:7">
      <c r="A14" s="25"/>
      <c r="B14" s="26"/>
      <c r="C14" s="27" t="s">
        <v>44</v>
      </c>
      <c r="D14" s="27" t="s">
        <v>12</v>
      </c>
      <c r="E14" s="28">
        <v>9</v>
      </c>
      <c r="F14" s="29">
        <v>120</v>
      </c>
      <c r="G14" s="29">
        <f t="shared" si="0"/>
        <v>1080</v>
      </c>
    </row>
    <row r="15" customHeight="1" spans="1:7">
      <c r="A15" s="25"/>
      <c r="B15" s="26"/>
      <c r="C15" s="27" t="s">
        <v>67</v>
      </c>
      <c r="D15" s="27" t="s">
        <v>12</v>
      </c>
      <c r="E15" s="28">
        <v>66</v>
      </c>
      <c r="F15" s="29">
        <v>10</v>
      </c>
      <c r="G15" s="29">
        <f t="shared" si="0"/>
        <v>660</v>
      </c>
    </row>
    <row r="16" customHeight="1" spans="1:7">
      <c r="A16" s="25"/>
      <c r="B16" s="26"/>
      <c r="C16" s="27" t="s">
        <v>88</v>
      </c>
      <c r="D16" s="27" t="s">
        <v>12</v>
      </c>
      <c r="E16" s="28">
        <v>21</v>
      </c>
      <c r="F16" s="29">
        <v>220</v>
      </c>
      <c r="G16" s="29">
        <f t="shared" si="0"/>
        <v>4620</v>
      </c>
    </row>
    <row r="17" customHeight="1" spans="1:7">
      <c r="A17" s="25"/>
      <c r="B17" s="26"/>
      <c r="C17" s="27" t="s">
        <v>161</v>
      </c>
      <c r="D17" s="27" t="s">
        <v>12</v>
      </c>
      <c r="E17" s="28">
        <v>1</v>
      </c>
      <c r="F17" s="29">
        <v>90</v>
      </c>
      <c r="G17" s="29">
        <f t="shared" si="0"/>
        <v>90</v>
      </c>
    </row>
    <row r="18" customHeight="1" spans="1:7">
      <c r="A18" s="25"/>
      <c r="B18" s="26"/>
      <c r="C18" s="27" t="s">
        <v>32</v>
      </c>
      <c r="D18" s="27" t="s">
        <v>12</v>
      </c>
      <c r="E18" s="28">
        <v>9</v>
      </c>
      <c r="F18" s="29">
        <v>220</v>
      </c>
      <c r="G18" s="29">
        <f t="shared" si="0"/>
        <v>1980</v>
      </c>
    </row>
    <row r="19" customHeight="1" spans="1:7">
      <c r="A19" s="25"/>
      <c r="B19" s="26"/>
      <c r="C19" s="27" t="s">
        <v>507</v>
      </c>
      <c r="D19" s="27" t="s">
        <v>12</v>
      </c>
      <c r="E19" s="28">
        <v>72</v>
      </c>
      <c r="F19" s="29">
        <v>90</v>
      </c>
      <c r="G19" s="29">
        <f t="shared" si="0"/>
        <v>6480</v>
      </c>
    </row>
    <row r="20" customHeight="1" spans="1:7">
      <c r="A20" s="25"/>
      <c r="B20" s="26"/>
      <c r="C20" s="27" t="s">
        <v>508</v>
      </c>
      <c r="D20" s="27" t="s">
        <v>12</v>
      </c>
      <c r="E20" s="28">
        <v>4</v>
      </c>
      <c r="F20" s="29">
        <v>220</v>
      </c>
      <c r="G20" s="29">
        <f t="shared" si="0"/>
        <v>880</v>
      </c>
    </row>
    <row r="21" customHeight="1" spans="1:7">
      <c r="A21" s="25"/>
      <c r="B21" s="26"/>
      <c r="C21" s="27" t="s">
        <v>509</v>
      </c>
      <c r="D21" s="27" t="s">
        <v>12</v>
      </c>
      <c r="E21" s="28">
        <v>11</v>
      </c>
      <c r="F21" s="29">
        <v>10</v>
      </c>
      <c r="G21" s="29">
        <f t="shared" si="0"/>
        <v>110</v>
      </c>
    </row>
    <row r="22" customHeight="1" spans="1:7">
      <c r="A22" s="25"/>
      <c r="B22" s="26"/>
      <c r="C22" s="27" t="s">
        <v>510</v>
      </c>
      <c r="D22" s="27" t="s">
        <v>12</v>
      </c>
      <c r="E22" s="28">
        <v>9</v>
      </c>
      <c r="F22" s="29">
        <v>100</v>
      </c>
      <c r="G22" s="29">
        <f t="shared" si="0"/>
        <v>900</v>
      </c>
    </row>
    <row r="23" customHeight="1" spans="1:7">
      <c r="A23" s="25"/>
      <c r="B23" s="26"/>
      <c r="C23" s="27" t="s">
        <v>511</v>
      </c>
      <c r="D23" s="27" t="s">
        <v>12</v>
      </c>
      <c r="E23" s="28">
        <v>6</v>
      </c>
      <c r="F23" s="29">
        <v>50</v>
      </c>
      <c r="G23" s="29">
        <f t="shared" si="0"/>
        <v>300</v>
      </c>
    </row>
    <row r="24" customHeight="1" spans="1:7">
      <c r="A24" s="25"/>
      <c r="B24" s="26"/>
      <c r="C24" s="27" t="s">
        <v>512</v>
      </c>
      <c r="D24" s="27" t="s">
        <v>12</v>
      </c>
      <c r="E24" s="28">
        <v>1</v>
      </c>
      <c r="F24" s="29">
        <v>100</v>
      </c>
      <c r="G24" s="29">
        <f t="shared" si="0"/>
        <v>100</v>
      </c>
    </row>
    <row r="25" customHeight="1" spans="1:7">
      <c r="A25" s="25"/>
      <c r="B25" s="26"/>
      <c r="C25" s="27" t="s">
        <v>462</v>
      </c>
      <c r="D25" s="27" t="s">
        <v>12</v>
      </c>
      <c r="E25" s="28">
        <v>2</v>
      </c>
      <c r="F25" s="29">
        <v>50</v>
      </c>
      <c r="G25" s="29">
        <f t="shared" si="0"/>
        <v>100</v>
      </c>
    </row>
    <row r="26" customHeight="1" spans="1:7">
      <c r="A26" s="25"/>
      <c r="B26" s="26"/>
      <c r="C26" s="27" t="s">
        <v>116</v>
      </c>
      <c r="D26" s="27" t="s">
        <v>12</v>
      </c>
      <c r="E26" s="28">
        <v>7</v>
      </c>
      <c r="F26" s="29">
        <v>600</v>
      </c>
      <c r="G26" s="29">
        <f t="shared" si="0"/>
        <v>4200</v>
      </c>
    </row>
    <row r="27" customHeight="1" spans="1:7">
      <c r="A27" s="25"/>
      <c r="B27" s="26"/>
      <c r="C27" s="27" t="s">
        <v>22</v>
      </c>
      <c r="D27" s="27" t="s">
        <v>12</v>
      </c>
      <c r="E27" s="28">
        <v>3</v>
      </c>
      <c r="F27" s="29">
        <v>10</v>
      </c>
      <c r="G27" s="29">
        <f t="shared" si="0"/>
        <v>30</v>
      </c>
    </row>
    <row r="28" customHeight="1" spans="1:7">
      <c r="A28" s="25"/>
      <c r="B28" s="26"/>
      <c r="C28" s="27" t="s">
        <v>513</v>
      </c>
      <c r="D28" s="27" t="s">
        <v>12</v>
      </c>
      <c r="E28" s="28">
        <v>74</v>
      </c>
      <c r="F28" s="29">
        <v>100</v>
      </c>
      <c r="G28" s="29">
        <f t="shared" si="0"/>
        <v>7400</v>
      </c>
    </row>
    <row r="29" customHeight="1" spans="1:7">
      <c r="A29" s="25"/>
      <c r="B29" s="26"/>
      <c r="C29" s="27" t="s">
        <v>514</v>
      </c>
      <c r="D29" s="27" t="s">
        <v>12</v>
      </c>
      <c r="E29" s="28">
        <v>162</v>
      </c>
      <c r="F29" s="29">
        <v>50</v>
      </c>
      <c r="G29" s="29">
        <f t="shared" si="0"/>
        <v>8100</v>
      </c>
    </row>
    <row r="30" customHeight="1" spans="1:7">
      <c r="A30" s="25"/>
      <c r="B30" s="26"/>
      <c r="C30" s="27" t="s">
        <v>515</v>
      </c>
      <c r="D30" s="27" t="s">
        <v>12</v>
      </c>
      <c r="E30" s="28">
        <v>2</v>
      </c>
      <c r="F30" s="29">
        <v>90</v>
      </c>
      <c r="G30" s="29">
        <f t="shared" si="0"/>
        <v>180</v>
      </c>
    </row>
    <row r="31" customHeight="1" spans="1:7">
      <c r="A31" s="25"/>
      <c r="B31" s="26"/>
      <c r="C31" s="27" t="s">
        <v>516</v>
      </c>
      <c r="D31" s="27" t="s">
        <v>12</v>
      </c>
      <c r="E31" s="28">
        <v>6</v>
      </c>
      <c r="F31" s="29">
        <v>220</v>
      </c>
      <c r="G31" s="29">
        <f t="shared" si="0"/>
        <v>1320</v>
      </c>
    </row>
    <row r="32" customHeight="1" spans="1:7">
      <c r="A32" s="25"/>
      <c r="B32" s="26"/>
      <c r="C32" s="27" t="s">
        <v>517</v>
      </c>
      <c r="D32" s="27" t="s">
        <v>12</v>
      </c>
      <c r="E32" s="28">
        <v>21</v>
      </c>
      <c r="F32" s="29">
        <v>180</v>
      </c>
      <c r="G32" s="29">
        <f t="shared" si="0"/>
        <v>3780</v>
      </c>
    </row>
    <row r="33" customHeight="1" spans="1:7">
      <c r="A33" s="25"/>
      <c r="B33" s="26"/>
      <c r="C33" s="27" t="s">
        <v>339</v>
      </c>
      <c r="D33" s="27" t="s">
        <v>12</v>
      </c>
      <c r="E33" s="28">
        <v>5</v>
      </c>
      <c r="F33" s="29">
        <v>220</v>
      </c>
      <c r="G33" s="29">
        <f t="shared" si="0"/>
        <v>1100</v>
      </c>
    </row>
    <row r="34" customHeight="1" spans="1:7">
      <c r="A34" s="25"/>
      <c r="B34" s="26"/>
      <c r="C34" s="27" t="s">
        <v>40</v>
      </c>
      <c r="D34" s="27" t="s">
        <v>12</v>
      </c>
      <c r="E34" s="28">
        <v>4</v>
      </c>
      <c r="F34" s="29">
        <v>90</v>
      </c>
      <c r="G34" s="29">
        <f t="shared" si="0"/>
        <v>360</v>
      </c>
    </row>
    <row r="35" customHeight="1" spans="1:7">
      <c r="A35" s="25"/>
      <c r="B35" s="26"/>
      <c r="C35" s="27" t="s">
        <v>33</v>
      </c>
      <c r="D35" s="27" t="s">
        <v>12</v>
      </c>
      <c r="E35" s="28">
        <v>7</v>
      </c>
      <c r="F35" s="29">
        <v>220</v>
      </c>
      <c r="G35" s="29">
        <f t="shared" si="0"/>
        <v>1540</v>
      </c>
    </row>
    <row r="36" customHeight="1" spans="1:7">
      <c r="A36" s="25"/>
      <c r="B36" s="26"/>
      <c r="C36" s="27" t="s">
        <v>352</v>
      </c>
      <c r="D36" s="27" t="s">
        <v>12</v>
      </c>
      <c r="E36" s="28">
        <v>2</v>
      </c>
      <c r="F36" s="29">
        <v>5</v>
      </c>
      <c r="G36" s="29">
        <f t="shared" si="0"/>
        <v>10</v>
      </c>
    </row>
    <row r="37" customHeight="1" spans="1:7">
      <c r="A37" s="25"/>
      <c r="B37" s="26"/>
      <c r="C37" s="27" t="s">
        <v>402</v>
      </c>
      <c r="D37" s="27" t="s">
        <v>12</v>
      </c>
      <c r="E37" s="28">
        <v>1</v>
      </c>
      <c r="F37" s="29">
        <v>100</v>
      </c>
      <c r="G37" s="29">
        <f t="shared" si="0"/>
        <v>100</v>
      </c>
    </row>
    <row r="38" customHeight="1" spans="1:7">
      <c r="A38" s="25"/>
      <c r="B38" s="26"/>
      <c r="C38" s="27" t="s">
        <v>30</v>
      </c>
      <c r="D38" s="27" t="s">
        <v>12</v>
      </c>
      <c r="E38" s="28">
        <v>9</v>
      </c>
      <c r="F38" s="29">
        <v>100</v>
      </c>
      <c r="G38" s="29">
        <f t="shared" si="0"/>
        <v>900</v>
      </c>
    </row>
    <row r="39" customHeight="1" spans="1:7">
      <c r="A39" s="25"/>
      <c r="B39" s="26"/>
      <c r="C39" s="27" t="s">
        <v>518</v>
      </c>
      <c r="D39" s="27" t="s">
        <v>12</v>
      </c>
      <c r="E39" s="28">
        <v>2</v>
      </c>
      <c r="F39" s="29">
        <v>220</v>
      </c>
      <c r="G39" s="29">
        <f t="shared" si="0"/>
        <v>440</v>
      </c>
    </row>
    <row r="40" customHeight="1" spans="1:7">
      <c r="A40" s="25"/>
      <c r="B40" s="26"/>
      <c r="C40" s="27" t="s">
        <v>400</v>
      </c>
      <c r="D40" s="27" t="s">
        <v>12</v>
      </c>
      <c r="E40" s="28">
        <v>3</v>
      </c>
      <c r="F40" s="29">
        <v>50</v>
      </c>
      <c r="G40" s="29">
        <f t="shared" si="0"/>
        <v>150</v>
      </c>
    </row>
    <row r="41" customHeight="1" spans="1:7">
      <c r="A41" s="25"/>
      <c r="B41" s="26"/>
      <c r="C41" s="27" t="s">
        <v>457</v>
      </c>
      <c r="D41" s="27" t="s">
        <v>12</v>
      </c>
      <c r="E41" s="28">
        <v>2</v>
      </c>
      <c r="F41" s="29">
        <v>10</v>
      </c>
      <c r="G41" s="29">
        <f t="shared" si="0"/>
        <v>20</v>
      </c>
    </row>
    <row r="42" customHeight="1" spans="1:7">
      <c r="A42" s="25"/>
      <c r="B42" s="26"/>
      <c r="C42" s="27" t="s">
        <v>519</v>
      </c>
      <c r="D42" s="27" t="s">
        <v>12</v>
      </c>
      <c r="E42" s="28">
        <v>2</v>
      </c>
      <c r="F42" s="29">
        <v>20</v>
      </c>
      <c r="G42" s="29">
        <f t="shared" si="0"/>
        <v>40</v>
      </c>
    </row>
    <row r="43" customHeight="1" spans="1:7">
      <c r="A43" s="25"/>
      <c r="B43" s="26"/>
      <c r="C43" s="27" t="s">
        <v>520</v>
      </c>
      <c r="D43" s="27" t="s">
        <v>12</v>
      </c>
      <c r="E43" s="28">
        <v>3</v>
      </c>
      <c r="F43" s="29">
        <v>8</v>
      </c>
      <c r="G43" s="29">
        <f t="shared" si="0"/>
        <v>24</v>
      </c>
    </row>
    <row r="44" customHeight="1" spans="1:7">
      <c r="A44" s="25"/>
      <c r="B44" s="26"/>
      <c r="C44" s="27" t="s">
        <v>319</v>
      </c>
      <c r="D44" s="27" t="s">
        <v>12</v>
      </c>
      <c r="E44" s="28">
        <v>2</v>
      </c>
      <c r="F44" s="29">
        <v>600</v>
      </c>
      <c r="G44" s="29">
        <f t="shared" si="0"/>
        <v>1200</v>
      </c>
    </row>
    <row r="45" customHeight="1" spans="1:7">
      <c r="A45" s="25"/>
      <c r="B45" s="26"/>
      <c r="C45" s="27" t="s">
        <v>521</v>
      </c>
      <c r="D45" s="27" t="s">
        <v>12</v>
      </c>
      <c r="E45" s="30">
        <v>10</v>
      </c>
      <c r="F45" s="31">
        <v>180</v>
      </c>
      <c r="G45" s="29">
        <f t="shared" si="0"/>
        <v>1800</v>
      </c>
    </row>
    <row r="46" customHeight="1" spans="1:7">
      <c r="A46" s="25"/>
      <c r="B46" s="26"/>
      <c r="C46" s="27" t="s">
        <v>522</v>
      </c>
      <c r="D46" s="27" t="s">
        <v>12</v>
      </c>
      <c r="E46" s="30">
        <v>1</v>
      </c>
      <c r="F46" s="31">
        <v>100</v>
      </c>
      <c r="G46" s="29">
        <f t="shared" si="0"/>
        <v>100</v>
      </c>
    </row>
    <row r="47" customHeight="1" spans="1:7">
      <c r="A47" s="25"/>
      <c r="B47" s="26"/>
      <c r="C47" s="27" t="s">
        <v>46</v>
      </c>
      <c r="D47" s="27" t="s">
        <v>12</v>
      </c>
      <c r="E47" s="30">
        <v>1</v>
      </c>
      <c r="F47" s="31">
        <v>20</v>
      </c>
      <c r="G47" s="29">
        <f t="shared" si="0"/>
        <v>20</v>
      </c>
    </row>
    <row r="48" customHeight="1" spans="1:7">
      <c r="A48" s="25"/>
      <c r="B48" s="26"/>
      <c r="C48" s="27" t="s">
        <v>50</v>
      </c>
      <c r="D48" s="27" t="s">
        <v>12</v>
      </c>
      <c r="E48" s="30">
        <v>1</v>
      </c>
      <c r="F48" s="31">
        <v>220</v>
      </c>
      <c r="G48" s="29">
        <f t="shared" si="0"/>
        <v>220</v>
      </c>
    </row>
    <row r="49" customHeight="1" spans="1:7">
      <c r="A49" s="25"/>
      <c r="B49" s="26"/>
      <c r="C49" s="27" t="s">
        <v>45</v>
      </c>
      <c r="D49" s="27" t="s">
        <v>12</v>
      </c>
      <c r="E49" s="30">
        <v>1</v>
      </c>
      <c r="F49" s="31">
        <v>90</v>
      </c>
      <c r="G49" s="29">
        <f t="shared" si="0"/>
        <v>90</v>
      </c>
    </row>
    <row r="50" customHeight="1" spans="1:7">
      <c r="A50" s="25"/>
      <c r="B50" s="26"/>
      <c r="C50" s="27" t="s">
        <v>523</v>
      </c>
      <c r="D50" s="27" t="s">
        <v>12</v>
      </c>
      <c r="E50" s="30">
        <v>42</v>
      </c>
      <c r="F50" s="31">
        <v>10</v>
      </c>
      <c r="G50" s="29">
        <f t="shared" si="0"/>
        <v>420</v>
      </c>
    </row>
    <row r="51" customHeight="1" spans="1:7">
      <c r="A51" s="25"/>
      <c r="B51" s="26"/>
      <c r="C51" s="32" t="s">
        <v>183</v>
      </c>
      <c r="D51" s="27" t="s">
        <v>38</v>
      </c>
      <c r="E51" s="30">
        <v>1</v>
      </c>
      <c r="F51" s="31">
        <v>1000</v>
      </c>
      <c r="G51" s="29">
        <f t="shared" si="0"/>
        <v>1000</v>
      </c>
    </row>
    <row r="52" customHeight="1" spans="1:7">
      <c r="A52" s="25"/>
      <c r="B52" s="26"/>
      <c r="C52" s="32" t="s">
        <v>91</v>
      </c>
      <c r="D52" s="27" t="s">
        <v>71</v>
      </c>
      <c r="E52" s="30">
        <v>1</v>
      </c>
      <c r="F52" s="31">
        <v>160</v>
      </c>
      <c r="G52" s="29">
        <f t="shared" si="0"/>
        <v>160</v>
      </c>
    </row>
    <row r="53" customHeight="1" spans="1:7">
      <c r="A53" s="25"/>
      <c r="B53" s="26"/>
      <c r="C53" s="32" t="s">
        <v>76</v>
      </c>
      <c r="D53" s="27" t="s">
        <v>77</v>
      </c>
      <c r="E53" s="33">
        <v>104.4</v>
      </c>
      <c r="F53" s="31">
        <v>65</v>
      </c>
      <c r="G53" s="29">
        <f t="shared" si="0"/>
        <v>6786</v>
      </c>
    </row>
    <row r="54" customHeight="1" spans="1:7">
      <c r="A54" s="25"/>
      <c r="B54" s="26"/>
      <c r="C54" s="32"/>
      <c r="D54" s="27" t="s">
        <v>77</v>
      </c>
      <c r="E54" s="33">
        <v>5.12</v>
      </c>
      <c r="F54" s="31">
        <v>65</v>
      </c>
      <c r="G54" s="29">
        <f t="shared" si="0"/>
        <v>332.8</v>
      </c>
    </row>
    <row r="55" customHeight="1" spans="1:7">
      <c r="A55" s="25"/>
      <c r="B55" s="26"/>
      <c r="C55" s="32"/>
      <c r="D55" s="27" t="s">
        <v>77</v>
      </c>
      <c r="E55" s="33">
        <v>3.6</v>
      </c>
      <c r="F55" s="31">
        <v>65</v>
      </c>
      <c r="G55" s="29">
        <f t="shared" si="0"/>
        <v>234</v>
      </c>
    </row>
    <row r="56" customHeight="1" spans="1:7">
      <c r="A56" s="25"/>
      <c r="B56" s="26"/>
      <c r="C56" s="32"/>
      <c r="D56" s="27" t="s">
        <v>77</v>
      </c>
      <c r="E56" s="33">
        <v>10.88</v>
      </c>
      <c r="F56" s="31">
        <v>65</v>
      </c>
      <c r="G56" s="29">
        <f t="shared" si="0"/>
        <v>707.2</v>
      </c>
    </row>
    <row r="57" customHeight="1" spans="1:7">
      <c r="A57" s="25"/>
      <c r="B57" s="26"/>
      <c r="C57" s="32"/>
      <c r="D57" s="27" t="s">
        <v>77</v>
      </c>
      <c r="E57" s="33">
        <v>13.08</v>
      </c>
      <c r="F57" s="31">
        <v>65</v>
      </c>
      <c r="G57" s="29">
        <f t="shared" si="0"/>
        <v>850.2</v>
      </c>
    </row>
    <row r="58" customHeight="1" spans="1:7">
      <c r="A58" s="25"/>
      <c r="B58" s="26"/>
      <c r="C58" s="32"/>
      <c r="D58" s="27" t="s">
        <v>77</v>
      </c>
      <c r="E58" s="33">
        <v>13.86</v>
      </c>
      <c r="F58" s="31">
        <v>65</v>
      </c>
      <c r="G58" s="29">
        <f t="shared" si="0"/>
        <v>900.9</v>
      </c>
    </row>
    <row r="59" customHeight="1" spans="1:7">
      <c r="A59" s="25"/>
      <c r="B59" s="26"/>
      <c r="C59" s="32"/>
      <c r="D59" s="27" t="s">
        <v>77</v>
      </c>
      <c r="E59" s="33">
        <v>5.95</v>
      </c>
      <c r="F59" s="31">
        <v>65</v>
      </c>
      <c r="G59" s="29">
        <f t="shared" si="0"/>
        <v>386.75</v>
      </c>
    </row>
    <row r="60" customHeight="1" spans="1:7">
      <c r="A60" s="25"/>
      <c r="B60" s="26"/>
      <c r="C60" s="32"/>
      <c r="D60" s="27" t="s">
        <v>77</v>
      </c>
      <c r="E60" s="33">
        <v>26.97</v>
      </c>
      <c r="F60" s="31">
        <v>65</v>
      </c>
      <c r="G60" s="29">
        <f t="shared" si="0"/>
        <v>1753.05</v>
      </c>
    </row>
    <row r="61" customHeight="1" spans="1:7">
      <c r="A61" s="25"/>
      <c r="B61" s="26"/>
      <c r="C61" s="32"/>
      <c r="D61" s="27" t="s">
        <v>77</v>
      </c>
      <c r="E61" s="33">
        <v>29.76</v>
      </c>
      <c r="F61" s="31">
        <v>65</v>
      </c>
      <c r="G61" s="29">
        <f t="shared" si="0"/>
        <v>1934.4</v>
      </c>
    </row>
    <row r="62" customHeight="1" spans="1:7">
      <c r="A62" s="25"/>
      <c r="B62" s="26"/>
      <c r="C62" s="32" t="s">
        <v>140</v>
      </c>
      <c r="D62" s="27" t="s">
        <v>14</v>
      </c>
      <c r="E62" s="33">
        <v>14.4</v>
      </c>
      <c r="F62" s="31">
        <v>180</v>
      </c>
      <c r="G62" s="29">
        <f t="shared" si="0"/>
        <v>2592</v>
      </c>
    </row>
    <row r="63" customHeight="1" spans="1:7">
      <c r="A63" s="25"/>
      <c r="B63" s="26"/>
      <c r="C63" s="32"/>
      <c r="D63" s="27" t="s">
        <v>14</v>
      </c>
      <c r="E63" s="33">
        <v>17.12</v>
      </c>
      <c r="F63" s="31">
        <v>180</v>
      </c>
      <c r="G63" s="29">
        <f t="shared" si="0"/>
        <v>3081.6</v>
      </c>
    </row>
    <row r="64" customHeight="1" spans="1:7">
      <c r="A64" s="25"/>
      <c r="B64" s="26"/>
      <c r="C64" s="32" t="s">
        <v>78</v>
      </c>
      <c r="D64" s="27" t="s">
        <v>14</v>
      </c>
      <c r="E64" s="33">
        <v>22.59</v>
      </c>
      <c r="F64" s="31">
        <v>180</v>
      </c>
      <c r="G64" s="29">
        <f t="shared" si="0"/>
        <v>4066.2</v>
      </c>
    </row>
    <row r="65" customHeight="1" spans="1:7">
      <c r="A65" s="25"/>
      <c r="B65" s="26"/>
      <c r="C65" s="32"/>
      <c r="D65" s="27" t="s">
        <v>14</v>
      </c>
      <c r="E65" s="33">
        <v>15.21</v>
      </c>
      <c r="F65" s="31">
        <v>180</v>
      </c>
      <c r="G65" s="29">
        <f t="shared" si="0"/>
        <v>2737.8</v>
      </c>
    </row>
    <row r="66" customHeight="1" spans="1:7">
      <c r="A66" s="25"/>
      <c r="B66" s="26"/>
      <c r="C66" s="32"/>
      <c r="D66" s="27" t="s">
        <v>14</v>
      </c>
      <c r="E66" s="33">
        <v>2.31</v>
      </c>
      <c r="F66" s="31">
        <v>180</v>
      </c>
      <c r="G66" s="29">
        <f t="shared" si="0"/>
        <v>415.8</v>
      </c>
    </row>
    <row r="67" customHeight="1" spans="1:7">
      <c r="A67" s="25"/>
      <c r="B67" s="26"/>
      <c r="C67" s="32" t="s">
        <v>354</v>
      </c>
      <c r="D67" s="27" t="s">
        <v>14</v>
      </c>
      <c r="E67" s="33">
        <v>1.03</v>
      </c>
      <c r="F67" s="31">
        <v>140</v>
      </c>
      <c r="G67" s="29">
        <f t="shared" si="0"/>
        <v>144.2</v>
      </c>
    </row>
    <row r="68" customHeight="1" spans="1:7">
      <c r="A68" s="25"/>
      <c r="B68" s="26"/>
      <c r="C68" s="32"/>
      <c r="D68" s="27" t="s">
        <v>14</v>
      </c>
      <c r="E68" s="33">
        <v>0.5</v>
      </c>
      <c r="F68" s="31">
        <v>140</v>
      </c>
      <c r="G68" s="29">
        <f t="shared" si="0"/>
        <v>70</v>
      </c>
    </row>
    <row r="69" customHeight="1" spans="1:7">
      <c r="A69" s="25"/>
      <c r="B69" s="26"/>
      <c r="C69" s="32" t="s">
        <v>142</v>
      </c>
      <c r="D69" s="27" t="s">
        <v>14</v>
      </c>
      <c r="E69" s="33">
        <v>0.82</v>
      </c>
      <c r="F69" s="31">
        <v>340</v>
      </c>
      <c r="G69" s="29">
        <f t="shared" si="0"/>
        <v>278.8</v>
      </c>
    </row>
    <row r="70" customHeight="1" spans="1:7">
      <c r="A70" s="25"/>
      <c r="B70" s="26"/>
      <c r="C70" s="32"/>
      <c r="D70" s="27" t="s">
        <v>14</v>
      </c>
      <c r="E70" s="33">
        <v>0.45</v>
      </c>
      <c r="F70" s="31">
        <v>340</v>
      </c>
      <c r="G70" s="29">
        <f>E70*F70</f>
        <v>153</v>
      </c>
    </row>
    <row r="71" customHeight="1" spans="1:7">
      <c r="A71" s="25"/>
      <c r="B71" s="26"/>
      <c r="C71" s="32"/>
      <c r="D71" s="27" t="s">
        <v>14</v>
      </c>
      <c r="E71" s="33">
        <v>1.04</v>
      </c>
      <c r="F71" s="31">
        <v>340</v>
      </c>
      <c r="G71" s="29">
        <f>E71*F71</f>
        <v>353.6</v>
      </c>
    </row>
    <row r="72" customHeight="1" spans="1:7">
      <c r="A72" s="25"/>
      <c r="B72" s="26"/>
      <c r="C72" s="34" t="s">
        <v>320</v>
      </c>
      <c r="D72" s="27" t="s">
        <v>14</v>
      </c>
      <c r="E72" s="33">
        <v>1.8576</v>
      </c>
      <c r="F72" s="31">
        <v>340</v>
      </c>
      <c r="G72" s="29">
        <f>E72*F72</f>
        <v>631.584</v>
      </c>
    </row>
    <row r="73" customHeight="1" spans="1:7">
      <c r="A73" s="25"/>
      <c r="B73" s="26"/>
      <c r="C73" s="35"/>
      <c r="D73" s="27" t="s">
        <v>14</v>
      </c>
      <c r="E73" s="33">
        <v>1.0368</v>
      </c>
      <c r="F73" s="31">
        <v>340</v>
      </c>
      <c r="G73" s="29">
        <f>E73*F73</f>
        <v>352.512</v>
      </c>
    </row>
    <row r="74" customHeight="1" spans="1:7">
      <c r="A74" s="25"/>
      <c r="B74" s="26"/>
      <c r="C74" s="32" t="s">
        <v>96</v>
      </c>
      <c r="D74" s="27" t="s">
        <v>77</v>
      </c>
      <c r="E74" s="33">
        <v>1.08</v>
      </c>
      <c r="F74" s="31">
        <v>65</v>
      </c>
      <c r="G74" s="29">
        <f t="shared" ref="G74:G93" si="1">E74*F74</f>
        <v>70.2</v>
      </c>
    </row>
    <row r="75" customHeight="1" spans="1:7">
      <c r="A75" s="25"/>
      <c r="B75" s="26"/>
      <c r="C75" s="32" t="s">
        <v>154</v>
      </c>
      <c r="D75" s="27" t="s">
        <v>14</v>
      </c>
      <c r="E75" s="33">
        <v>0.28</v>
      </c>
      <c r="F75" s="31">
        <v>120</v>
      </c>
      <c r="G75" s="29">
        <f t="shared" si="1"/>
        <v>33.6</v>
      </c>
    </row>
    <row r="76" customHeight="1" spans="1:7">
      <c r="A76" s="25"/>
      <c r="B76" s="26"/>
      <c r="C76" s="32"/>
      <c r="D76" s="27" t="s">
        <v>14</v>
      </c>
      <c r="E76" s="33">
        <v>2.06</v>
      </c>
      <c r="F76" s="31">
        <v>120</v>
      </c>
      <c r="G76" s="29">
        <f t="shared" si="1"/>
        <v>247.2</v>
      </c>
    </row>
    <row r="77" customHeight="1" spans="1:7">
      <c r="A77" s="25"/>
      <c r="B77" s="26"/>
      <c r="C77" s="32"/>
      <c r="D77" s="27" t="s">
        <v>14</v>
      </c>
      <c r="E77" s="33">
        <v>1.08</v>
      </c>
      <c r="F77" s="31">
        <v>120</v>
      </c>
      <c r="G77" s="29">
        <f t="shared" si="1"/>
        <v>129.6</v>
      </c>
    </row>
    <row r="78" customHeight="1" spans="1:7">
      <c r="A78" s="25"/>
      <c r="B78" s="26"/>
      <c r="C78" s="32"/>
      <c r="D78" s="27" t="s">
        <v>14</v>
      </c>
      <c r="E78" s="33">
        <v>1.8</v>
      </c>
      <c r="F78" s="31">
        <v>120</v>
      </c>
      <c r="G78" s="29">
        <f t="shared" si="1"/>
        <v>216</v>
      </c>
    </row>
    <row r="79" customHeight="1" spans="1:7">
      <c r="A79" s="25"/>
      <c r="B79" s="26"/>
      <c r="C79" s="32" t="s">
        <v>143</v>
      </c>
      <c r="D79" s="27" t="s">
        <v>14</v>
      </c>
      <c r="E79" s="33">
        <v>3.7</v>
      </c>
      <c r="F79" s="31">
        <v>180</v>
      </c>
      <c r="G79" s="29">
        <f t="shared" si="1"/>
        <v>666</v>
      </c>
    </row>
    <row r="80" customHeight="1" spans="1:7">
      <c r="A80" s="25"/>
      <c r="B80" s="26"/>
      <c r="C80" s="32"/>
      <c r="D80" s="27" t="s">
        <v>14</v>
      </c>
      <c r="E80" s="33">
        <v>14.25</v>
      </c>
      <c r="F80" s="31">
        <v>180</v>
      </c>
      <c r="G80" s="29">
        <f t="shared" si="1"/>
        <v>2565</v>
      </c>
    </row>
    <row r="81" customHeight="1" spans="1:7">
      <c r="A81" s="25"/>
      <c r="B81" s="26"/>
      <c r="C81" s="32"/>
      <c r="D81" s="27" t="s">
        <v>14</v>
      </c>
      <c r="E81" s="33">
        <v>0.98</v>
      </c>
      <c r="F81" s="31">
        <v>180</v>
      </c>
      <c r="G81" s="29">
        <f t="shared" si="1"/>
        <v>176.4</v>
      </c>
    </row>
    <row r="82" customHeight="1" spans="1:7">
      <c r="A82" s="25"/>
      <c r="B82" s="26"/>
      <c r="C82" s="32" t="s">
        <v>321</v>
      </c>
      <c r="D82" s="27" t="s">
        <v>77</v>
      </c>
      <c r="E82" s="33">
        <v>5.95</v>
      </c>
      <c r="F82" s="31">
        <v>120</v>
      </c>
      <c r="G82" s="29">
        <f t="shared" si="1"/>
        <v>714</v>
      </c>
    </row>
    <row r="83" customHeight="1" spans="1:7">
      <c r="A83" s="25"/>
      <c r="B83" s="26"/>
      <c r="C83" s="32"/>
      <c r="D83" s="27" t="s">
        <v>77</v>
      </c>
      <c r="E83" s="33">
        <v>8.61</v>
      </c>
      <c r="F83" s="31">
        <v>120</v>
      </c>
      <c r="G83" s="29">
        <f t="shared" si="1"/>
        <v>1033.2</v>
      </c>
    </row>
    <row r="84" customHeight="1" spans="1:7">
      <c r="A84" s="25"/>
      <c r="B84" s="26"/>
      <c r="C84" s="32"/>
      <c r="D84" s="27" t="s">
        <v>77</v>
      </c>
      <c r="E84" s="33">
        <v>44.82</v>
      </c>
      <c r="F84" s="31">
        <v>120</v>
      </c>
      <c r="G84" s="29">
        <f t="shared" si="1"/>
        <v>5378.4</v>
      </c>
    </row>
    <row r="85" customHeight="1" spans="1:7">
      <c r="A85" s="25"/>
      <c r="B85" s="26"/>
      <c r="C85" s="32" t="s">
        <v>524</v>
      </c>
      <c r="D85" s="27" t="s">
        <v>77</v>
      </c>
      <c r="E85" s="33">
        <v>5.51</v>
      </c>
      <c r="F85" s="31">
        <v>120</v>
      </c>
      <c r="G85" s="29">
        <f t="shared" si="1"/>
        <v>661.2</v>
      </c>
    </row>
    <row r="86" customHeight="1" spans="1:7">
      <c r="A86" s="25"/>
      <c r="B86" s="26"/>
      <c r="C86" s="32" t="s">
        <v>525</v>
      </c>
      <c r="D86" s="27" t="s">
        <v>98</v>
      </c>
      <c r="E86" s="33">
        <v>1</v>
      </c>
      <c r="F86" s="31">
        <v>400</v>
      </c>
      <c r="G86" s="29">
        <f t="shared" si="1"/>
        <v>400</v>
      </c>
    </row>
    <row r="87" customHeight="1" spans="1:7">
      <c r="A87" s="25"/>
      <c r="B87" s="26"/>
      <c r="C87" s="32" t="s">
        <v>138</v>
      </c>
      <c r="D87" s="27" t="s">
        <v>38</v>
      </c>
      <c r="E87" s="33">
        <v>1</v>
      </c>
      <c r="F87" s="31">
        <v>1000</v>
      </c>
      <c r="G87" s="29">
        <f t="shared" si="1"/>
        <v>1000</v>
      </c>
    </row>
    <row r="88" customHeight="1" spans="1:7">
      <c r="A88" s="25"/>
      <c r="B88" s="26"/>
      <c r="C88" s="32" t="s">
        <v>369</v>
      </c>
      <c r="D88" s="27" t="s">
        <v>38</v>
      </c>
      <c r="E88" s="33">
        <v>1</v>
      </c>
      <c r="F88" s="31">
        <v>2000</v>
      </c>
      <c r="G88" s="29">
        <f t="shared" si="1"/>
        <v>2000</v>
      </c>
    </row>
    <row r="89" customHeight="1" spans="1:7">
      <c r="A89" s="25"/>
      <c r="B89" s="26"/>
      <c r="C89" s="32" t="s">
        <v>106</v>
      </c>
      <c r="D89" s="27" t="s">
        <v>38</v>
      </c>
      <c r="E89" s="33">
        <v>1</v>
      </c>
      <c r="F89" s="31">
        <v>3000</v>
      </c>
      <c r="G89" s="29">
        <f t="shared" si="1"/>
        <v>3000</v>
      </c>
    </row>
    <row r="90" customHeight="1" spans="1:7">
      <c r="A90" s="25"/>
      <c r="B90" s="26"/>
      <c r="C90" s="32" t="s">
        <v>99</v>
      </c>
      <c r="D90" s="27" t="s">
        <v>14</v>
      </c>
      <c r="E90" s="33">
        <v>25.38</v>
      </c>
      <c r="F90" s="31">
        <v>70</v>
      </c>
      <c r="G90" s="29">
        <f t="shared" si="1"/>
        <v>1776.6</v>
      </c>
    </row>
    <row r="91" customHeight="1" spans="1:7">
      <c r="A91" s="25"/>
      <c r="B91" s="26"/>
      <c r="C91" s="32" t="s">
        <v>146</v>
      </c>
      <c r="D91" s="27" t="s">
        <v>77</v>
      </c>
      <c r="E91" s="33">
        <v>220.58</v>
      </c>
      <c r="F91" s="31">
        <v>820</v>
      </c>
      <c r="G91" s="29">
        <f t="shared" si="1"/>
        <v>180875.6</v>
      </c>
    </row>
    <row r="92" customHeight="1" spans="1:7">
      <c r="A92" s="25"/>
      <c r="B92" s="26"/>
      <c r="C92" s="32" t="s">
        <v>79</v>
      </c>
      <c r="D92" s="27" t="s">
        <v>77</v>
      </c>
      <c r="E92" s="33">
        <v>157.74</v>
      </c>
      <c r="F92" s="31">
        <v>560</v>
      </c>
      <c r="G92" s="29">
        <f t="shared" si="1"/>
        <v>88334.4</v>
      </c>
    </row>
    <row r="93" customHeight="1" spans="1:7">
      <c r="A93" s="25"/>
      <c r="B93" s="26"/>
      <c r="C93" s="32" t="s">
        <v>488</v>
      </c>
      <c r="D93" s="27" t="s">
        <v>77</v>
      </c>
      <c r="E93" s="33">
        <v>12.1</v>
      </c>
      <c r="F93" s="31">
        <v>320</v>
      </c>
      <c r="G93" s="29">
        <f t="shared" si="1"/>
        <v>3872</v>
      </c>
    </row>
    <row r="94" customHeight="1" spans="1:7">
      <c r="A94" s="25"/>
      <c r="B94" s="26" t="s">
        <v>23</v>
      </c>
      <c r="C94" s="36"/>
      <c r="D94" s="27"/>
      <c r="E94" s="37"/>
      <c r="F94" s="38"/>
      <c r="G94" s="39">
        <f>SUM(G6:G93)</f>
        <v>391245.796</v>
      </c>
    </row>
    <row r="95" customHeight="1" spans="1:7">
      <c r="A95" s="25">
        <v>2</v>
      </c>
      <c r="B95" s="40" t="s">
        <v>526</v>
      </c>
      <c r="C95" s="27" t="s">
        <v>521</v>
      </c>
      <c r="D95" s="27" t="s">
        <v>353</v>
      </c>
      <c r="E95" s="33">
        <v>4</v>
      </c>
      <c r="F95" s="31">
        <v>180</v>
      </c>
      <c r="G95" s="29">
        <f t="shared" ref="G95:G148" si="2">E95*F95</f>
        <v>720</v>
      </c>
    </row>
    <row r="96" customHeight="1" spans="1:7">
      <c r="A96" s="25"/>
      <c r="B96" s="41"/>
      <c r="C96" s="27" t="s">
        <v>335</v>
      </c>
      <c r="D96" s="27" t="s">
        <v>12</v>
      </c>
      <c r="E96" s="33">
        <v>1</v>
      </c>
      <c r="F96" s="31">
        <v>50</v>
      </c>
      <c r="G96" s="29">
        <f t="shared" si="2"/>
        <v>50</v>
      </c>
    </row>
    <row r="97" customHeight="1" spans="1:7">
      <c r="A97" s="25"/>
      <c r="B97" s="41"/>
      <c r="C97" s="27" t="s">
        <v>15</v>
      </c>
      <c r="D97" s="27" t="s">
        <v>12</v>
      </c>
      <c r="E97" s="33">
        <v>2</v>
      </c>
      <c r="F97" s="31">
        <v>10</v>
      </c>
      <c r="G97" s="29">
        <f t="shared" si="2"/>
        <v>20</v>
      </c>
    </row>
    <row r="98" customHeight="1" spans="1:7">
      <c r="A98" s="25"/>
      <c r="B98" s="41"/>
      <c r="C98" s="27" t="s">
        <v>40</v>
      </c>
      <c r="D98" s="27" t="s">
        <v>12</v>
      </c>
      <c r="E98" s="33">
        <v>4</v>
      </c>
      <c r="F98" s="31">
        <v>90</v>
      </c>
      <c r="G98" s="29">
        <f t="shared" si="2"/>
        <v>360</v>
      </c>
    </row>
    <row r="99" customHeight="1" spans="1:7">
      <c r="A99" s="25"/>
      <c r="B99" s="41"/>
      <c r="C99" s="27" t="s">
        <v>33</v>
      </c>
      <c r="D99" s="27" t="s">
        <v>12</v>
      </c>
      <c r="E99" s="33">
        <v>5</v>
      </c>
      <c r="F99" s="31">
        <v>220</v>
      </c>
      <c r="G99" s="29">
        <f t="shared" si="2"/>
        <v>1100</v>
      </c>
    </row>
    <row r="100" customHeight="1" spans="1:7">
      <c r="A100" s="25"/>
      <c r="B100" s="41"/>
      <c r="C100" s="27" t="s">
        <v>15</v>
      </c>
      <c r="D100" s="27" t="s">
        <v>12</v>
      </c>
      <c r="E100" s="33">
        <v>7</v>
      </c>
      <c r="F100" s="31">
        <v>20</v>
      </c>
      <c r="G100" s="29">
        <f t="shared" si="2"/>
        <v>140</v>
      </c>
    </row>
    <row r="101" customHeight="1" spans="1:7">
      <c r="A101" s="25"/>
      <c r="B101" s="41"/>
      <c r="C101" s="27" t="s">
        <v>392</v>
      </c>
      <c r="D101" s="27" t="s">
        <v>12</v>
      </c>
      <c r="E101" s="33">
        <v>1</v>
      </c>
      <c r="F101" s="31">
        <v>90</v>
      </c>
      <c r="G101" s="29">
        <f t="shared" si="2"/>
        <v>90</v>
      </c>
    </row>
    <row r="102" customHeight="1" spans="1:7">
      <c r="A102" s="25"/>
      <c r="B102" s="41"/>
      <c r="C102" s="27" t="s">
        <v>66</v>
      </c>
      <c r="D102" s="27" t="s">
        <v>12</v>
      </c>
      <c r="E102" s="33">
        <v>3</v>
      </c>
      <c r="F102" s="31">
        <v>100</v>
      </c>
      <c r="G102" s="29">
        <f t="shared" si="2"/>
        <v>300</v>
      </c>
    </row>
    <row r="103" customHeight="1" spans="1:7">
      <c r="A103" s="25"/>
      <c r="B103" s="41"/>
      <c r="C103" s="27" t="s">
        <v>523</v>
      </c>
      <c r="D103" s="27" t="s">
        <v>12</v>
      </c>
      <c r="E103" s="33">
        <v>33</v>
      </c>
      <c r="F103" s="31">
        <v>10</v>
      </c>
      <c r="G103" s="29">
        <f t="shared" si="2"/>
        <v>330</v>
      </c>
    </row>
    <row r="104" customHeight="1" spans="1:7">
      <c r="A104" s="25"/>
      <c r="B104" s="41"/>
      <c r="C104" s="27" t="s">
        <v>110</v>
      </c>
      <c r="D104" s="27" t="s">
        <v>12</v>
      </c>
      <c r="E104" s="33">
        <v>6</v>
      </c>
      <c r="F104" s="31">
        <v>200</v>
      </c>
      <c r="G104" s="29">
        <f t="shared" si="2"/>
        <v>1200</v>
      </c>
    </row>
    <row r="105" customHeight="1" spans="1:7">
      <c r="A105" s="25"/>
      <c r="B105" s="41"/>
      <c r="C105" s="27" t="s">
        <v>115</v>
      </c>
      <c r="D105" s="27" t="s">
        <v>12</v>
      </c>
      <c r="E105" s="33">
        <v>2</v>
      </c>
      <c r="F105" s="31">
        <v>20</v>
      </c>
      <c r="G105" s="29">
        <f t="shared" si="2"/>
        <v>40</v>
      </c>
    </row>
    <row r="106" customHeight="1" spans="1:7">
      <c r="A106" s="25"/>
      <c r="B106" s="41"/>
      <c r="C106" s="27" t="s">
        <v>109</v>
      </c>
      <c r="D106" s="27" t="s">
        <v>12</v>
      </c>
      <c r="E106" s="33">
        <v>9</v>
      </c>
      <c r="F106" s="31">
        <v>10</v>
      </c>
      <c r="G106" s="29">
        <f t="shared" si="2"/>
        <v>90</v>
      </c>
    </row>
    <row r="107" customHeight="1" spans="1:7">
      <c r="A107" s="25"/>
      <c r="B107" s="41"/>
      <c r="C107" s="27" t="s">
        <v>22</v>
      </c>
      <c r="D107" s="27" t="s">
        <v>12</v>
      </c>
      <c r="E107" s="33">
        <v>4</v>
      </c>
      <c r="F107" s="31">
        <v>10</v>
      </c>
      <c r="G107" s="29">
        <f t="shared" si="2"/>
        <v>40</v>
      </c>
    </row>
    <row r="108" customHeight="1" spans="1:7">
      <c r="A108" s="25"/>
      <c r="B108" s="41"/>
      <c r="C108" s="27" t="s">
        <v>93</v>
      </c>
      <c r="D108" s="27" t="s">
        <v>12</v>
      </c>
      <c r="E108" s="33">
        <v>4</v>
      </c>
      <c r="F108" s="31">
        <v>90</v>
      </c>
      <c r="G108" s="29">
        <f t="shared" si="2"/>
        <v>360</v>
      </c>
    </row>
    <row r="109" customHeight="1" spans="1:7">
      <c r="A109" s="25"/>
      <c r="B109" s="41"/>
      <c r="C109" s="42" t="s">
        <v>88</v>
      </c>
      <c r="D109" s="27" t="s">
        <v>12</v>
      </c>
      <c r="E109" s="43">
        <v>2</v>
      </c>
      <c r="F109" s="29">
        <v>220</v>
      </c>
      <c r="G109" s="29">
        <f t="shared" si="2"/>
        <v>440</v>
      </c>
    </row>
    <row r="110" customHeight="1" spans="1:7">
      <c r="A110" s="25"/>
      <c r="B110" s="41"/>
      <c r="C110" s="42" t="s">
        <v>334</v>
      </c>
      <c r="D110" s="27" t="s">
        <v>12</v>
      </c>
      <c r="E110" s="43">
        <v>1</v>
      </c>
      <c r="F110" s="29">
        <v>90</v>
      </c>
      <c r="G110" s="29">
        <f t="shared" si="2"/>
        <v>90</v>
      </c>
    </row>
    <row r="111" customHeight="1" spans="1:7">
      <c r="A111" s="25"/>
      <c r="B111" s="41"/>
      <c r="C111" s="42" t="s">
        <v>455</v>
      </c>
      <c r="D111" s="27" t="s">
        <v>12</v>
      </c>
      <c r="E111" s="43">
        <v>1</v>
      </c>
      <c r="F111" s="29">
        <v>20</v>
      </c>
      <c r="G111" s="29">
        <f t="shared" si="2"/>
        <v>20</v>
      </c>
    </row>
    <row r="112" customHeight="1" spans="1:7">
      <c r="A112" s="25"/>
      <c r="B112" s="41"/>
      <c r="C112" s="42" t="s">
        <v>285</v>
      </c>
      <c r="D112" s="27" t="s">
        <v>12</v>
      </c>
      <c r="E112" s="43">
        <v>2</v>
      </c>
      <c r="F112" s="29">
        <v>50</v>
      </c>
      <c r="G112" s="29">
        <f t="shared" si="2"/>
        <v>100</v>
      </c>
    </row>
    <row r="113" customHeight="1" spans="1:7">
      <c r="A113" s="25"/>
      <c r="B113" s="41"/>
      <c r="C113" s="42" t="s">
        <v>352</v>
      </c>
      <c r="D113" s="27" t="s">
        <v>12</v>
      </c>
      <c r="E113" s="43">
        <v>35</v>
      </c>
      <c r="F113" s="29">
        <v>5</v>
      </c>
      <c r="G113" s="29">
        <f t="shared" si="2"/>
        <v>175</v>
      </c>
    </row>
    <row r="114" customHeight="1" spans="1:7">
      <c r="A114" s="25"/>
      <c r="B114" s="41"/>
      <c r="C114" s="42" t="s">
        <v>527</v>
      </c>
      <c r="D114" s="27" t="s">
        <v>12</v>
      </c>
      <c r="E114" s="43">
        <v>3</v>
      </c>
      <c r="F114" s="29">
        <v>2</v>
      </c>
      <c r="G114" s="29">
        <f t="shared" si="2"/>
        <v>6</v>
      </c>
    </row>
    <row r="115" customHeight="1" spans="1:7">
      <c r="A115" s="25"/>
      <c r="B115" s="41"/>
      <c r="C115" s="42" t="s">
        <v>515</v>
      </c>
      <c r="D115" s="27" t="s">
        <v>12</v>
      </c>
      <c r="E115" s="43">
        <v>1</v>
      </c>
      <c r="F115" s="29">
        <v>90</v>
      </c>
      <c r="G115" s="29">
        <f t="shared" si="2"/>
        <v>90</v>
      </c>
    </row>
    <row r="116" customHeight="1" spans="1:7">
      <c r="A116" s="25"/>
      <c r="B116" s="41"/>
      <c r="C116" s="42" t="s">
        <v>45</v>
      </c>
      <c r="D116" s="27" t="s">
        <v>12</v>
      </c>
      <c r="E116" s="43">
        <v>2</v>
      </c>
      <c r="F116" s="29">
        <v>90</v>
      </c>
      <c r="G116" s="29">
        <f t="shared" si="2"/>
        <v>180</v>
      </c>
    </row>
    <row r="117" customHeight="1" spans="1:7">
      <c r="A117" s="25"/>
      <c r="B117" s="41"/>
      <c r="C117" s="27" t="s">
        <v>18</v>
      </c>
      <c r="D117" s="27" t="s">
        <v>12</v>
      </c>
      <c r="E117" s="33">
        <v>1</v>
      </c>
      <c r="F117" s="31">
        <v>120</v>
      </c>
      <c r="G117" s="29">
        <f t="shared" si="2"/>
        <v>120</v>
      </c>
    </row>
    <row r="118" customHeight="1" spans="1:7">
      <c r="A118" s="25"/>
      <c r="B118" s="41"/>
      <c r="C118" s="27" t="s">
        <v>31</v>
      </c>
      <c r="D118" s="27" t="s">
        <v>12</v>
      </c>
      <c r="E118" s="33">
        <v>3</v>
      </c>
      <c r="F118" s="31">
        <v>100</v>
      </c>
      <c r="G118" s="29">
        <f t="shared" si="2"/>
        <v>300</v>
      </c>
    </row>
    <row r="119" customHeight="1" spans="1:7">
      <c r="A119" s="25"/>
      <c r="B119" s="41"/>
      <c r="C119" s="42" t="s">
        <v>528</v>
      </c>
      <c r="D119" s="27" t="s">
        <v>12</v>
      </c>
      <c r="E119" s="43">
        <v>2</v>
      </c>
      <c r="F119" s="29">
        <v>15</v>
      </c>
      <c r="G119" s="29">
        <f t="shared" si="2"/>
        <v>30</v>
      </c>
    </row>
    <row r="120" customHeight="1" spans="1:7">
      <c r="A120" s="25"/>
      <c r="B120" s="41"/>
      <c r="C120" s="42" t="s">
        <v>30</v>
      </c>
      <c r="D120" s="27" t="s">
        <v>12</v>
      </c>
      <c r="E120" s="43">
        <v>7</v>
      </c>
      <c r="F120" s="29">
        <v>100</v>
      </c>
      <c r="G120" s="29">
        <f t="shared" si="2"/>
        <v>700</v>
      </c>
    </row>
    <row r="121" customHeight="1" spans="1:7">
      <c r="A121" s="25"/>
      <c r="B121" s="41"/>
      <c r="C121" s="42" t="s">
        <v>529</v>
      </c>
      <c r="D121" s="27" t="s">
        <v>12</v>
      </c>
      <c r="E121" s="43">
        <v>4</v>
      </c>
      <c r="F121" s="29">
        <v>50</v>
      </c>
      <c r="G121" s="29">
        <f t="shared" si="2"/>
        <v>200</v>
      </c>
    </row>
    <row r="122" customHeight="1" spans="1:7">
      <c r="A122" s="25"/>
      <c r="B122" s="41"/>
      <c r="C122" s="42" t="s">
        <v>190</v>
      </c>
      <c r="D122" s="27" t="s">
        <v>12</v>
      </c>
      <c r="E122" s="44">
        <v>1</v>
      </c>
      <c r="F122" s="45">
        <v>10</v>
      </c>
      <c r="G122" s="29">
        <f t="shared" si="2"/>
        <v>10</v>
      </c>
    </row>
    <row r="123" customHeight="1" spans="1:7">
      <c r="A123" s="25"/>
      <c r="B123" s="41"/>
      <c r="C123" s="27" t="s">
        <v>150</v>
      </c>
      <c r="D123" s="27" t="s">
        <v>12</v>
      </c>
      <c r="E123" s="44">
        <v>1</v>
      </c>
      <c r="F123" s="45">
        <v>100</v>
      </c>
      <c r="G123" s="29">
        <f t="shared" si="2"/>
        <v>100</v>
      </c>
    </row>
    <row r="124" customHeight="1" spans="1:7">
      <c r="A124" s="25"/>
      <c r="B124" s="41"/>
      <c r="C124" s="27" t="s">
        <v>530</v>
      </c>
      <c r="D124" s="27" t="s">
        <v>12</v>
      </c>
      <c r="E124" s="44">
        <v>8</v>
      </c>
      <c r="F124" s="45">
        <v>5</v>
      </c>
      <c r="G124" s="29">
        <f t="shared" si="2"/>
        <v>40</v>
      </c>
    </row>
    <row r="125" customHeight="1" spans="1:7">
      <c r="A125" s="25"/>
      <c r="B125" s="41"/>
      <c r="C125" s="27" t="s">
        <v>91</v>
      </c>
      <c r="D125" s="27" t="s">
        <v>71</v>
      </c>
      <c r="E125" s="44">
        <v>3</v>
      </c>
      <c r="F125" s="45">
        <v>160</v>
      </c>
      <c r="G125" s="29">
        <f t="shared" si="2"/>
        <v>480</v>
      </c>
    </row>
    <row r="126" customHeight="1" spans="1:7">
      <c r="A126" s="25"/>
      <c r="B126" s="41"/>
      <c r="C126" s="27" t="s">
        <v>531</v>
      </c>
      <c r="D126" s="27" t="s">
        <v>353</v>
      </c>
      <c r="E126" s="44">
        <v>1</v>
      </c>
      <c r="F126" s="45">
        <v>80</v>
      </c>
      <c r="G126" s="29">
        <f t="shared" si="2"/>
        <v>80</v>
      </c>
    </row>
    <row r="127" customHeight="1" spans="1:7">
      <c r="A127" s="25"/>
      <c r="B127" s="41"/>
      <c r="C127" s="27" t="s">
        <v>183</v>
      </c>
      <c r="D127" s="27" t="s">
        <v>98</v>
      </c>
      <c r="E127" s="44">
        <v>1</v>
      </c>
      <c r="F127" s="45">
        <v>1000</v>
      </c>
      <c r="G127" s="29">
        <f t="shared" si="2"/>
        <v>1000</v>
      </c>
    </row>
    <row r="128" customHeight="1" spans="1:7">
      <c r="A128" s="25"/>
      <c r="B128" s="41"/>
      <c r="C128" s="32" t="s">
        <v>76</v>
      </c>
      <c r="D128" s="27" t="s">
        <v>77</v>
      </c>
      <c r="E128" s="33">
        <v>14.8</v>
      </c>
      <c r="F128" s="45">
        <v>65</v>
      </c>
      <c r="G128" s="29">
        <f t="shared" si="2"/>
        <v>962</v>
      </c>
    </row>
    <row r="129" customHeight="1" spans="1:7">
      <c r="A129" s="25"/>
      <c r="B129" s="41"/>
      <c r="C129" s="32"/>
      <c r="D129" s="27" t="s">
        <v>77</v>
      </c>
      <c r="E129" s="33">
        <v>118.32</v>
      </c>
      <c r="F129" s="45">
        <v>65</v>
      </c>
      <c r="G129" s="29">
        <f t="shared" si="2"/>
        <v>7690.8</v>
      </c>
    </row>
    <row r="130" customHeight="1" spans="1:7">
      <c r="A130" s="25"/>
      <c r="B130" s="41"/>
      <c r="C130" s="32"/>
      <c r="D130" s="27" t="s">
        <v>77</v>
      </c>
      <c r="E130" s="33">
        <v>25.08</v>
      </c>
      <c r="F130" s="45">
        <v>65</v>
      </c>
      <c r="G130" s="29">
        <f t="shared" si="2"/>
        <v>1630.2</v>
      </c>
    </row>
    <row r="131" customHeight="1" spans="1:7">
      <c r="A131" s="25"/>
      <c r="B131" s="41"/>
      <c r="C131" s="32"/>
      <c r="D131" s="27" t="s">
        <v>77</v>
      </c>
      <c r="E131" s="33">
        <v>3.9</v>
      </c>
      <c r="F131" s="45">
        <v>65</v>
      </c>
      <c r="G131" s="29">
        <f t="shared" si="2"/>
        <v>253.5</v>
      </c>
    </row>
    <row r="132" customHeight="1" spans="1:7">
      <c r="A132" s="25"/>
      <c r="B132" s="41"/>
      <c r="C132" s="32"/>
      <c r="D132" s="27" t="s">
        <v>77</v>
      </c>
      <c r="E132" s="33">
        <v>7.21</v>
      </c>
      <c r="F132" s="45">
        <v>65</v>
      </c>
      <c r="G132" s="29">
        <f t="shared" si="2"/>
        <v>468.65</v>
      </c>
    </row>
    <row r="133" customHeight="1" spans="1:7">
      <c r="A133" s="25"/>
      <c r="B133" s="41"/>
      <c r="C133" s="32" t="s">
        <v>78</v>
      </c>
      <c r="D133" s="27" t="s">
        <v>14</v>
      </c>
      <c r="E133" s="33">
        <v>28.99</v>
      </c>
      <c r="F133" s="45">
        <v>180</v>
      </c>
      <c r="G133" s="29">
        <f t="shared" si="2"/>
        <v>5218.2</v>
      </c>
    </row>
    <row r="134" customHeight="1" spans="1:7">
      <c r="A134" s="25"/>
      <c r="B134" s="41"/>
      <c r="C134" s="32" t="s">
        <v>354</v>
      </c>
      <c r="D134" s="27" t="s">
        <v>14</v>
      </c>
      <c r="E134" s="33">
        <v>7.06</v>
      </c>
      <c r="F134" s="45">
        <v>180</v>
      </c>
      <c r="G134" s="29">
        <f t="shared" si="2"/>
        <v>1270.8</v>
      </c>
    </row>
    <row r="135" customHeight="1" spans="1:7">
      <c r="A135" s="25"/>
      <c r="B135" s="41"/>
      <c r="C135" s="32" t="s">
        <v>141</v>
      </c>
      <c r="D135" s="27" t="s">
        <v>77</v>
      </c>
      <c r="E135" s="33">
        <v>6.48</v>
      </c>
      <c r="F135" s="45">
        <v>100</v>
      </c>
      <c r="G135" s="29">
        <f t="shared" si="2"/>
        <v>648</v>
      </c>
    </row>
    <row r="136" customHeight="1" spans="1:7">
      <c r="A136" s="25"/>
      <c r="B136" s="41"/>
      <c r="C136" s="32"/>
      <c r="D136" s="27" t="s">
        <v>77</v>
      </c>
      <c r="E136" s="33">
        <v>2.7</v>
      </c>
      <c r="F136" s="45">
        <v>100</v>
      </c>
      <c r="G136" s="29">
        <f t="shared" si="2"/>
        <v>270</v>
      </c>
    </row>
    <row r="137" customHeight="1" spans="1:7">
      <c r="A137" s="25"/>
      <c r="B137" s="41"/>
      <c r="C137" s="32" t="s">
        <v>340</v>
      </c>
      <c r="D137" s="27" t="s">
        <v>14</v>
      </c>
      <c r="E137" s="33">
        <v>15.36</v>
      </c>
      <c r="F137" s="45">
        <v>85</v>
      </c>
      <c r="G137" s="29">
        <f t="shared" si="2"/>
        <v>1305.6</v>
      </c>
    </row>
    <row r="138" customHeight="1" spans="1:7">
      <c r="A138" s="25"/>
      <c r="B138" s="41"/>
      <c r="C138" s="32" t="s">
        <v>341</v>
      </c>
      <c r="D138" s="27" t="s">
        <v>14</v>
      </c>
      <c r="E138" s="33">
        <v>1.4</v>
      </c>
      <c r="F138" s="45">
        <v>340</v>
      </c>
      <c r="G138" s="29">
        <f t="shared" si="2"/>
        <v>476</v>
      </c>
    </row>
    <row r="139" customHeight="1" spans="1:7">
      <c r="A139" s="25"/>
      <c r="B139" s="41"/>
      <c r="C139" s="32" t="s">
        <v>143</v>
      </c>
      <c r="D139" s="27" t="s">
        <v>14</v>
      </c>
      <c r="E139" s="33">
        <v>0.89</v>
      </c>
      <c r="F139" s="31">
        <v>180</v>
      </c>
      <c r="G139" s="29">
        <f t="shared" si="2"/>
        <v>160.2</v>
      </c>
    </row>
    <row r="140" customHeight="1" spans="1:7">
      <c r="A140" s="25"/>
      <c r="B140" s="41"/>
      <c r="C140" s="32"/>
      <c r="D140" s="27" t="s">
        <v>14</v>
      </c>
      <c r="E140" s="33">
        <v>0.7</v>
      </c>
      <c r="F140" s="31">
        <v>180</v>
      </c>
      <c r="G140" s="29">
        <f t="shared" si="2"/>
        <v>126</v>
      </c>
    </row>
    <row r="141" customHeight="1" spans="1:7">
      <c r="A141" s="25"/>
      <c r="B141" s="41"/>
      <c r="C141" s="32" t="s">
        <v>154</v>
      </c>
      <c r="D141" s="27" t="s">
        <v>14</v>
      </c>
      <c r="E141" s="33">
        <v>6</v>
      </c>
      <c r="F141" s="45">
        <v>120</v>
      </c>
      <c r="G141" s="29">
        <f t="shared" si="2"/>
        <v>720</v>
      </c>
    </row>
    <row r="142" customHeight="1" spans="1:7">
      <c r="A142" s="25"/>
      <c r="B142" s="41"/>
      <c r="C142" s="32" t="s">
        <v>142</v>
      </c>
      <c r="D142" s="27" t="s">
        <v>77</v>
      </c>
      <c r="E142" s="33">
        <v>0.73</v>
      </c>
      <c r="F142" s="45">
        <v>340</v>
      </c>
      <c r="G142" s="29">
        <f t="shared" si="2"/>
        <v>248.2</v>
      </c>
    </row>
    <row r="143" s="2" customFormat="1" ht="35" customHeight="1" spans="1:7">
      <c r="A143" s="25"/>
      <c r="B143" s="41"/>
      <c r="C143" s="46" t="s">
        <v>532</v>
      </c>
      <c r="D143" s="27" t="s">
        <v>404</v>
      </c>
      <c r="E143" s="44">
        <v>3.5</v>
      </c>
      <c r="F143" s="45">
        <v>105</v>
      </c>
      <c r="G143" s="47">
        <f t="shared" si="2"/>
        <v>367.5</v>
      </c>
    </row>
    <row r="144" customHeight="1" spans="1:7">
      <c r="A144" s="25"/>
      <c r="B144" s="41"/>
      <c r="C144" s="32" t="s">
        <v>321</v>
      </c>
      <c r="D144" s="27" t="s">
        <v>77</v>
      </c>
      <c r="E144" s="33">
        <v>175.8</v>
      </c>
      <c r="F144" s="45">
        <v>120</v>
      </c>
      <c r="G144" s="29">
        <f t="shared" si="2"/>
        <v>21096</v>
      </c>
    </row>
    <row r="145" customHeight="1" spans="1:7">
      <c r="A145" s="25"/>
      <c r="B145" s="41"/>
      <c r="C145" s="32" t="s">
        <v>97</v>
      </c>
      <c r="D145" s="27" t="s">
        <v>98</v>
      </c>
      <c r="E145" s="44">
        <v>1</v>
      </c>
      <c r="F145" s="45">
        <v>200</v>
      </c>
      <c r="G145" s="29">
        <f t="shared" si="2"/>
        <v>200</v>
      </c>
    </row>
    <row r="146" customHeight="1" spans="1:7">
      <c r="A146" s="25"/>
      <c r="B146" s="41"/>
      <c r="C146" s="32" t="s">
        <v>138</v>
      </c>
      <c r="D146" s="27" t="s">
        <v>38</v>
      </c>
      <c r="E146" s="44">
        <v>1</v>
      </c>
      <c r="F146" s="45">
        <v>1000</v>
      </c>
      <c r="G146" s="29">
        <f t="shared" si="2"/>
        <v>1000</v>
      </c>
    </row>
    <row r="147" customHeight="1" spans="1:7">
      <c r="A147" s="25"/>
      <c r="B147" s="41"/>
      <c r="C147" s="32" t="s">
        <v>369</v>
      </c>
      <c r="D147" s="27" t="s">
        <v>38</v>
      </c>
      <c r="E147" s="33">
        <v>1</v>
      </c>
      <c r="F147" s="45">
        <v>2000</v>
      </c>
      <c r="G147" s="29">
        <f t="shared" si="2"/>
        <v>2000</v>
      </c>
    </row>
    <row r="148" customHeight="1" spans="1:7">
      <c r="A148" s="25"/>
      <c r="B148" s="41"/>
      <c r="C148" s="32" t="s">
        <v>99</v>
      </c>
      <c r="D148" s="27" t="s">
        <v>14</v>
      </c>
      <c r="E148" s="33">
        <v>22.2</v>
      </c>
      <c r="F148" s="45">
        <v>70</v>
      </c>
      <c r="G148" s="29">
        <f t="shared" ref="G148:G164" si="3">E148*F148</f>
        <v>1554</v>
      </c>
    </row>
    <row r="149" customHeight="1" spans="1:7">
      <c r="A149" s="25"/>
      <c r="B149" s="41"/>
      <c r="C149" s="32" t="s">
        <v>146</v>
      </c>
      <c r="D149" s="27" t="s">
        <v>77</v>
      </c>
      <c r="E149" s="33">
        <v>226.17</v>
      </c>
      <c r="F149" s="45">
        <v>820</v>
      </c>
      <c r="G149" s="29">
        <f t="shared" si="3"/>
        <v>185459.4</v>
      </c>
    </row>
    <row r="150" customHeight="1" spans="1:7">
      <c r="A150" s="25"/>
      <c r="B150" s="41"/>
      <c r="C150" s="32" t="s">
        <v>79</v>
      </c>
      <c r="D150" s="27" t="s">
        <v>77</v>
      </c>
      <c r="E150" s="33">
        <v>32.23</v>
      </c>
      <c r="F150" s="45">
        <v>560</v>
      </c>
      <c r="G150" s="29">
        <f t="shared" si="3"/>
        <v>18048.8</v>
      </c>
    </row>
    <row r="151" customHeight="1" spans="1:7">
      <c r="A151" s="25"/>
      <c r="B151" s="41"/>
      <c r="C151" s="32" t="s">
        <v>533</v>
      </c>
      <c r="D151" s="27" t="s">
        <v>77</v>
      </c>
      <c r="E151" s="44">
        <v>21.12</v>
      </c>
      <c r="F151" s="45">
        <v>65</v>
      </c>
      <c r="G151" s="29">
        <f t="shared" si="3"/>
        <v>1372.8</v>
      </c>
    </row>
    <row r="152" customHeight="1" spans="1:7">
      <c r="A152" s="25"/>
      <c r="B152" s="41"/>
      <c r="C152" s="32"/>
      <c r="D152" s="27" t="s">
        <v>77</v>
      </c>
      <c r="E152" s="44">
        <v>57.76</v>
      </c>
      <c r="F152" s="45">
        <v>65</v>
      </c>
      <c r="G152" s="29">
        <f t="shared" si="3"/>
        <v>3754.4</v>
      </c>
    </row>
    <row r="153" customHeight="1" spans="1:7">
      <c r="A153" s="25"/>
      <c r="B153" s="41"/>
      <c r="C153" s="32"/>
      <c r="D153" s="27" t="s">
        <v>77</v>
      </c>
      <c r="E153" s="44">
        <v>30.075</v>
      </c>
      <c r="F153" s="45">
        <v>65</v>
      </c>
      <c r="G153" s="29">
        <f t="shared" si="3"/>
        <v>1954.875</v>
      </c>
    </row>
    <row r="154" customHeight="1" spans="1:7">
      <c r="A154" s="25"/>
      <c r="B154" s="41"/>
      <c r="C154" s="32" t="s">
        <v>95</v>
      </c>
      <c r="D154" s="27" t="s">
        <v>14</v>
      </c>
      <c r="E154" s="44">
        <v>5.76</v>
      </c>
      <c r="F154" s="45">
        <v>80</v>
      </c>
      <c r="G154" s="29">
        <f t="shared" si="3"/>
        <v>460.8</v>
      </c>
    </row>
    <row r="155" customHeight="1" spans="1:7">
      <c r="A155" s="25"/>
      <c r="B155" s="41"/>
      <c r="C155" s="32"/>
      <c r="D155" s="27" t="s">
        <v>14</v>
      </c>
      <c r="E155" s="44">
        <v>10.53</v>
      </c>
      <c r="F155" s="45">
        <v>80</v>
      </c>
      <c r="G155" s="29">
        <f t="shared" si="3"/>
        <v>842.4</v>
      </c>
    </row>
    <row r="156" customHeight="1" spans="1:7">
      <c r="A156" s="25"/>
      <c r="B156" s="41"/>
      <c r="C156" s="32" t="s">
        <v>78</v>
      </c>
      <c r="D156" s="27" t="s">
        <v>14</v>
      </c>
      <c r="E156" s="44">
        <v>14.25</v>
      </c>
      <c r="F156" s="45">
        <v>180</v>
      </c>
      <c r="G156" s="29">
        <f t="shared" si="3"/>
        <v>2565</v>
      </c>
    </row>
    <row r="157" customHeight="1" spans="1:7">
      <c r="A157" s="25"/>
      <c r="B157" s="41"/>
      <c r="C157" s="32"/>
      <c r="D157" s="27" t="s">
        <v>14</v>
      </c>
      <c r="E157" s="44">
        <v>10.53</v>
      </c>
      <c r="F157" s="45">
        <v>180</v>
      </c>
      <c r="G157" s="29">
        <f t="shared" si="3"/>
        <v>1895.4</v>
      </c>
    </row>
    <row r="158" customHeight="1" spans="1:7">
      <c r="A158" s="25"/>
      <c r="B158" s="41"/>
      <c r="C158" s="32"/>
      <c r="D158" s="27" t="s">
        <v>14</v>
      </c>
      <c r="E158" s="44">
        <v>1.29</v>
      </c>
      <c r="F158" s="45">
        <v>180</v>
      </c>
      <c r="G158" s="29">
        <f t="shared" si="3"/>
        <v>232.2</v>
      </c>
    </row>
    <row r="159" customHeight="1" spans="1:7">
      <c r="A159" s="25"/>
      <c r="B159" s="41"/>
      <c r="C159" s="32"/>
      <c r="D159" s="27" t="s">
        <v>14</v>
      </c>
      <c r="E159" s="44">
        <v>2.265</v>
      </c>
      <c r="F159" s="45">
        <v>180</v>
      </c>
      <c r="G159" s="29">
        <f t="shared" si="3"/>
        <v>407.7</v>
      </c>
    </row>
    <row r="160" customHeight="1" spans="1:7">
      <c r="A160" s="25"/>
      <c r="B160" s="41"/>
      <c r="C160" s="32"/>
      <c r="D160" s="27" t="s">
        <v>14</v>
      </c>
      <c r="E160" s="44">
        <v>0.5475</v>
      </c>
      <c r="F160" s="45">
        <v>180</v>
      </c>
      <c r="G160" s="29">
        <f t="shared" si="3"/>
        <v>98.55</v>
      </c>
    </row>
    <row r="161" ht="53" customHeight="1" spans="1:7">
      <c r="A161" s="25"/>
      <c r="B161" s="41"/>
      <c r="C161" s="46" t="s">
        <v>534</v>
      </c>
      <c r="D161" s="27" t="s">
        <v>38</v>
      </c>
      <c r="E161" s="33">
        <v>1</v>
      </c>
      <c r="F161" s="31">
        <v>666.67</v>
      </c>
      <c r="G161" s="29">
        <f t="shared" si="3"/>
        <v>666.67</v>
      </c>
    </row>
    <row r="162" customHeight="1" spans="1:7">
      <c r="A162" s="25"/>
      <c r="B162" s="41"/>
      <c r="C162" s="32" t="s">
        <v>99</v>
      </c>
      <c r="D162" s="27" t="s">
        <v>14</v>
      </c>
      <c r="E162" s="44">
        <v>15</v>
      </c>
      <c r="F162" s="45">
        <v>70</v>
      </c>
      <c r="G162" s="29">
        <f t="shared" si="3"/>
        <v>1050</v>
      </c>
    </row>
    <row r="163" customHeight="1" spans="1:7">
      <c r="A163" s="25"/>
      <c r="B163" s="41"/>
      <c r="C163" s="32" t="s">
        <v>79</v>
      </c>
      <c r="D163" s="27" t="s">
        <v>77</v>
      </c>
      <c r="E163" s="33">
        <v>6.41</v>
      </c>
      <c r="F163" s="45">
        <v>560</v>
      </c>
      <c r="G163" s="29">
        <f t="shared" si="3"/>
        <v>3589.6</v>
      </c>
    </row>
    <row r="164" customHeight="1" spans="1:7">
      <c r="A164" s="25"/>
      <c r="B164" s="48"/>
      <c r="C164" s="32" t="s">
        <v>80</v>
      </c>
      <c r="D164" s="27" t="s">
        <v>77</v>
      </c>
      <c r="E164" s="33">
        <v>104.97</v>
      </c>
      <c r="F164" s="45">
        <v>160</v>
      </c>
      <c r="G164" s="29">
        <f t="shared" si="3"/>
        <v>16795.2</v>
      </c>
    </row>
    <row r="165" customHeight="1" spans="1:7">
      <c r="A165" s="25"/>
      <c r="B165" s="26" t="s">
        <v>23</v>
      </c>
      <c r="C165" s="27"/>
      <c r="D165" s="27"/>
      <c r="E165" s="44"/>
      <c r="F165" s="45"/>
      <c r="G165" s="39">
        <f>SUM(G95:G164)</f>
        <v>295860.445</v>
      </c>
    </row>
    <row r="166" customHeight="1" spans="1:7">
      <c r="A166" s="25">
        <v>3</v>
      </c>
      <c r="B166" s="26" t="s">
        <v>535</v>
      </c>
      <c r="C166" s="27" t="s">
        <v>18</v>
      </c>
      <c r="D166" s="27" t="s">
        <v>12</v>
      </c>
      <c r="E166" s="44">
        <v>21</v>
      </c>
      <c r="F166" s="45">
        <v>120</v>
      </c>
      <c r="G166" s="29">
        <f t="shared" ref="G166:G228" si="4">E166*F166</f>
        <v>2520</v>
      </c>
    </row>
    <row r="167" customHeight="1" spans="1:7">
      <c r="A167" s="25"/>
      <c r="B167" s="26"/>
      <c r="C167" s="27" t="s">
        <v>19</v>
      </c>
      <c r="D167" s="27" t="s">
        <v>12</v>
      </c>
      <c r="E167" s="44">
        <v>18</v>
      </c>
      <c r="F167" s="45">
        <v>20</v>
      </c>
      <c r="G167" s="29">
        <f t="shared" si="4"/>
        <v>360</v>
      </c>
    </row>
    <row r="168" customHeight="1" spans="1:7">
      <c r="A168" s="25"/>
      <c r="B168" s="26"/>
      <c r="C168" s="27" t="s">
        <v>11</v>
      </c>
      <c r="D168" s="27" t="s">
        <v>12</v>
      </c>
      <c r="E168" s="44">
        <v>9</v>
      </c>
      <c r="F168" s="45">
        <v>200</v>
      </c>
      <c r="G168" s="29">
        <f t="shared" si="4"/>
        <v>1800</v>
      </c>
    </row>
    <row r="169" customHeight="1" spans="1:7">
      <c r="A169" s="25"/>
      <c r="B169" s="26"/>
      <c r="C169" s="27" t="s">
        <v>56</v>
      </c>
      <c r="D169" s="27" t="s">
        <v>12</v>
      </c>
      <c r="E169" s="44">
        <v>2</v>
      </c>
      <c r="F169" s="45">
        <v>10</v>
      </c>
      <c r="G169" s="29">
        <f t="shared" si="4"/>
        <v>20</v>
      </c>
    </row>
    <row r="170" customHeight="1" spans="1:7">
      <c r="A170" s="25"/>
      <c r="B170" s="26"/>
      <c r="C170" s="27" t="s">
        <v>536</v>
      </c>
      <c r="D170" s="27" t="s">
        <v>12</v>
      </c>
      <c r="E170" s="44">
        <v>4</v>
      </c>
      <c r="F170" s="45">
        <v>35</v>
      </c>
      <c r="G170" s="29">
        <f t="shared" si="4"/>
        <v>140</v>
      </c>
    </row>
    <row r="171" customHeight="1" spans="1:7">
      <c r="A171" s="25"/>
      <c r="B171" s="26"/>
      <c r="C171" s="27" t="s">
        <v>31</v>
      </c>
      <c r="D171" s="27" t="s">
        <v>12</v>
      </c>
      <c r="E171" s="44">
        <v>10</v>
      </c>
      <c r="F171" s="45">
        <v>100</v>
      </c>
      <c r="G171" s="29">
        <f t="shared" si="4"/>
        <v>1000</v>
      </c>
    </row>
    <row r="172" customHeight="1" spans="1:7">
      <c r="A172" s="25"/>
      <c r="B172" s="26"/>
      <c r="C172" s="27" t="s">
        <v>537</v>
      </c>
      <c r="D172" s="27" t="s">
        <v>12</v>
      </c>
      <c r="E172" s="44">
        <v>1</v>
      </c>
      <c r="F172" s="45">
        <v>90</v>
      </c>
      <c r="G172" s="29">
        <f t="shared" si="4"/>
        <v>90</v>
      </c>
    </row>
    <row r="173" customHeight="1" spans="1:7">
      <c r="A173" s="25"/>
      <c r="B173" s="26"/>
      <c r="C173" s="27" t="s">
        <v>334</v>
      </c>
      <c r="D173" s="27" t="s">
        <v>12</v>
      </c>
      <c r="E173" s="44">
        <v>1</v>
      </c>
      <c r="F173" s="45">
        <v>120</v>
      </c>
      <c r="G173" s="29">
        <f t="shared" si="4"/>
        <v>120</v>
      </c>
    </row>
    <row r="174" customHeight="1" spans="1:7">
      <c r="A174" s="25"/>
      <c r="B174" s="26"/>
      <c r="C174" s="27" t="s">
        <v>523</v>
      </c>
      <c r="D174" s="27" t="s">
        <v>12</v>
      </c>
      <c r="E174" s="44">
        <v>15</v>
      </c>
      <c r="F174" s="45">
        <v>10</v>
      </c>
      <c r="G174" s="29">
        <f t="shared" si="4"/>
        <v>150</v>
      </c>
    </row>
    <row r="175" customHeight="1" spans="1:7">
      <c r="A175" s="25"/>
      <c r="B175" s="26"/>
      <c r="C175" s="27" t="s">
        <v>517</v>
      </c>
      <c r="D175" s="27" t="s">
        <v>353</v>
      </c>
      <c r="E175" s="44">
        <v>1</v>
      </c>
      <c r="F175" s="45">
        <v>300</v>
      </c>
      <c r="G175" s="29">
        <f t="shared" si="4"/>
        <v>300</v>
      </c>
    </row>
    <row r="176" customHeight="1" spans="1:7">
      <c r="A176" s="25"/>
      <c r="B176" s="26"/>
      <c r="C176" s="27" t="s">
        <v>531</v>
      </c>
      <c r="D176" s="27" t="s">
        <v>353</v>
      </c>
      <c r="E176" s="44">
        <v>1</v>
      </c>
      <c r="F176" s="45">
        <v>80</v>
      </c>
      <c r="G176" s="29">
        <f t="shared" si="4"/>
        <v>80</v>
      </c>
    </row>
    <row r="177" customHeight="1" spans="1:7">
      <c r="A177" s="25"/>
      <c r="B177" s="26"/>
      <c r="C177" s="27" t="s">
        <v>522</v>
      </c>
      <c r="D177" s="27" t="s">
        <v>12</v>
      </c>
      <c r="E177" s="44">
        <v>1</v>
      </c>
      <c r="F177" s="45">
        <v>100</v>
      </c>
      <c r="G177" s="29">
        <f t="shared" si="4"/>
        <v>100</v>
      </c>
    </row>
    <row r="178" customHeight="1" spans="1:7">
      <c r="A178" s="25"/>
      <c r="B178" s="26"/>
      <c r="C178" s="27" t="s">
        <v>110</v>
      </c>
      <c r="D178" s="27" t="s">
        <v>12</v>
      </c>
      <c r="E178" s="44">
        <v>7</v>
      </c>
      <c r="F178" s="45">
        <v>220</v>
      </c>
      <c r="G178" s="29">
        <f t="shared" si="4"/>
        <v>1540</v>
      </c>
    </row>
    <row r="179" customHeight="1" spans="1:7">
      <c r="A179" s="25"/>
      <c r="B179" s="26"/>
      <c r="C179" s="27" t="s">
        <v>94</v>
      </c>
      <c r="D179" s="27" t="s">
        <v>12</v>
      </c>
      <c r="E179" s="44">
        <v>3</v>
      </c>
      <c r="F179" s="45">
        <v>90</v>
      </c>
      <c r="G179" s="29">
        <f t="shared" si="4"/>
        <v>270</v>
      </c>
    </row>
    <row r="180" customHeight="1" spans="1:7">
      <c r="A180" s="25"/>
      <c r="B180" s="26"/>
      <c r="C180" s="27" t="s">
        <v>115</v>
      </c>
      <c r="D180" s="27" t="s">
        <v>12</v>
      </c>
      <c r="E180" s="44">
        <v>7</v>
      </c>
      <c r="F180" s="45">
        <v>20</v>
      </c>
      <c r="G180" s="29">
        <f t="shared" si="4"/>
        <v>140</v>
      </c>
    </row>
    <row r="181" customHeight="1" spans="1:7">
      <c r="A181" s="25"/>
      <c r="B181" s="26"/>
      <c r="C181" s="27" t="s">
        <v>402</v>
      </c>
      <c r="D181" s="27" t="s">
        <v>12</v>
      </c>
      <c r="E181" s="44">
        <v>2</v>
      </c>
      <c r="F181" s="45">
        <v>100</v>
      </c>
      <c r="G181" s="29">
        <f t="shared" si="4"/>
        <v>200</v>
      </c>
    </row>
    <row r="182" customHeight="1" spans="1:7">
      <c r="A182" s="25"/>
      <c r="B182" s="26"/>
      <c r="C182" s="27" t="s">
        <v>285</v>
      </c>
      <c r="D182" s="27" t="s">
        <v>12</v>
      </c>
      <c r="E182" s="44">
        <v>1</v>
      </c>
      <c r="F182" s="45">
        <v>50</v>
      </c>
      <c r="G182" s="29">
        <f t="shared" si="4"/>
        <v>50</v>
      </c>
    </row>
    <row r="183" customHeight="1" spans="1:7">
      <c r="A183" s="25"/>
      <c r="B183" s="26"/>
      <c r="C183" s="27" t="s">
        <v>92</v>
      </c>
      <c r="D183" s="27" t="s">
        <v>12</v>
      </c>
      <c r="E183" s="44">
        <v>4</v>
      </c>
      <c r="F183" s="45">
        <v>220</v>
      </c>
      <c r="G183" s="29">
        <f t="shared" si="4"/>
        <v>880</v>
      </c>
    </row>
    <row r="184" customHeight="1" spans="1:7">
      <c r="A184" s="25"/>
      <c r="B184" s="26"/>
      <c r="C184" s="27" t="s">
        <v>33</v>
      </c>
      <c r="D184" s="27" t="s">
        <v>12</v>
      </c>
      <c r="E184" s="44">
        <v>9</v>
      </c>
      <c r="F184" s="45">
        <v>220</v>
      </c>
      <c r="G184" s="29">
        <f t="shared" si="4"/>
        <v>1980</v>
      </c>
    </row>
    <row r="185" customHeight="1" spans="1:7">
      <c r="A185" s="25"/>
      <c r="B185" s="26"/>
      <c r="C185" s="27" t="s">
        <v>40</v>
      </c>
      <c r="D185" s="27" t="s">
        <v>12</v>
      </c>
      <c r="E185" s="44">
        <v>8</v>
      </c>
      <c r="F185" s="45">
        <v>90</v>
      </c>
      <c r="G185" s="29">
        <f t="shared" si="4"/>
        <v>720</v>
      </c>
    </row>
    <row r="186" customHeight="1" spans="1:7">
      <c r="A186" s="25"/>
      <c r="B186" s="26"/>
      <c r="C186" s="27" t="s">
        <v>69</v>
      </c>
      <c r="D186" s="27" t="s">
        <v>12</v>
      </c>
      <c r="E186" s="44">
        <v>9</v>
      </c>
      <c r="F186" s="45">
        <v>20</v>
      </c>
      <c r="G186" s="29">
        <f t="shared" si="4"/>
        <v>180</v>
      </c>
    </row>
    <row r="187" customHeight="1" spans="1:7">
      <c r="A187" s="25"/>
      <c r="B187" s="26"/>
      <c r="C187" s="27" t="s">
        <v>137</v>
      </c>
      <c r="D187" s="27" t="s">
        <v>12</v>
      </c>
      <c r="E187" s="44">
        <v>10</v>
      </c>
      <c r="F187" s="45">
        <v>20</v>
      </c>
      <c r="G187" s="29">
        <f t="shared" si="4"/>
        <v>200</v>
      </c>
    </row>
    <row r="188" customHeight="1" spans="1:7">
      <c r="A188" s="25"/>
      <c r="B188" s="26"/>
      <c r="C188" s="27" t="s">
        <v>74</v>
      </c>
      <c r="D188" s="27" t="s">
        <v>12</v>
      </c>
      <c r="E188" s="44">
        <v>40</v>
      </c>
      <c r="F188" s="45">
        <v>50</v>
      </c>
      <c r="G188" s="29">
        <f t="shared" si="4"/>
        <v>2000</v>
      </c>
    </row>
    <row r="189" customHeight="1" spans="1:7">
      <c r="A189" s="25"/>
      <c r="B189" s="26"/>
      <c r="C189" s="27" t="s">
        <v>82</v>
      </c>
      <c r="D189" s="27" t="s">
        <v>12</v>
      </c>
      <c r="E189" s="44">
        <v>61</v>
      </c>
      <c r="F189" s="45">
        <v>5</v>
      </c>
      <c r="G189" s="29">
        <f t="shared" si="4"/>
        <v>305</v>
      </c>
    </row>
    <row r="190" customHeight="1" spans="1:7">
      <c r="A190" s="25"/>
      <c r="B190" s="26"/>
      <c r="C190" s="27" t="s">
        <v>30</v>
      </c>
      <c r="D190" s="27" t="s">
        <v>12</v>
      </c>
      <c r="E190" s="44">
        <v>7</v>
      </c>
      <c r="F190" s="45">
        <v>100</v>
      </c>
      <c r="G190" s="29">
        <f t="shared" si="4"/>
        <v>700</v>
      </c>
    </row>
    <row r="191" customHeight="1" spans="1:7">
      <c r="A191" s="25"/>
      <c r="B191" s="26"/>
      <c r="C191" s="27" t="s">
        <v>66</v>
      </c>
      <c r="D191" s="27" t="s">
        <v>12</v>
      </c>
      <c r="E191" s="44">
        <v>1</v>
      </c>
      <c r="F191" s="45">
        <v>100</v>
      </c>
      <c r="G191" s="29">
        <f t="shared" si="4"/>
        <v>100</v>
      </c>
    </row>
    <row r="192" customHeight="1" spans="1:7">
      <c r="A192" s="25"/>
      <c r="B192" s="26"/>
      <c r="C192" s="27" t="s">
        <v>530</v>
      </c>
      <c r="D192" s="27" t="s">
        <v>12</v>
      </c>
      <c r="E192" s="44">
        <v>7</v>
      </c>
      <c r="F192" s="45">
        <v>5</v>
      </c>
      <c r="G192" s="29">
        <f t="shared" si="4"/>
        <v>35</v>
      </c>
    </row>
    <row r="193" customHeight="1" spans="1:7">
      <c r="A193" s="25"/>
      <c r="B193" s="26"/>
      <c r="C193" s="27" t="s">
        <v>88</v>
      </c>
      <c r="D193" s="27" t="s">
        <v>12</v>
      </c>
      <c r="E193" s="44">
        <v>3</v>
      </c>
      <c r="F193" s="45">
        <v>220</v>
      </c>
      <c r="G193" s="29">
        <f t="shared" si="4"/>
        <v>660</v>
      </c>
    </row>
    <row r="194" customHeight="1" spans="1:7">
      <c r="A194" s="25"/>
      <c r="B194" s="26"/>
      <c r="C194" s="27" t="s">
        <v>161</v>
      </c>
      <c r="D194" s="27" t="s">
        <v>12</v>
      </c>
      <c r="E194" s="44">
        <v>2</v>
      </c>
      <c r="F194" s="45">
        <v>90</v>
      </c>
      <c r="G194" s="29">
        <f t="shared" si="4"/>
        <v>180</v>
      </c>
    </row>
    <row r="195" customHeight="1" spans="1:7">
      <c r="A195" s="25"/>
      <c r="B195" s="26"/>
      <c r="C195" s="27" t="s">
        <v>347</v>
      </c>
      <c r="D195" s="27" t="s">
        <v>12</v>
      </c>
      <c r="E195" s="44">
        <v>6</v>
      </c>
      <c r="F195" s="45">
        <v>20</v>
      </c>
      <c r="G195" s="29">
        <f t="shared" si="4"/>
        <v>120</v>
      </c>
    </row>
    <row r="196" customHeight="1" spans="1:7">
      <c r="A196" s="25"/>
      <c r="B196" s="26"/>
      <c r="C196" s="27" t="s">
        <v>44</v>
      </c>
      <c r="D196" s="27" t="s">
        <v>12</v>
      </c>
      <c r="E196" s="44">
        <v>1</v>
      </c>
      <c r="F196" s="45">
        <v>120</v>
      </c>
      <c r="G196" s="29">
        <f t="shared" si="4"/>
        <v>120</v>
      </c>
    </row>
    <row r="197" customHeight="1" spans="1:7">
      <c r="A197" s="25"/>
      <c r="B197" s="26"/>
      <c r="C197" s="27" t="s">
        <v>538</v>
      </c>
      <c r="D197" s="27" t="s">
        <v>12</v>
      </c>
      <c r="E197" s="43">
        <v>2</v>
      </c>
      <c r="F197" s="29">
        <v>10</v>
      </c>
      <c r="G197" s="29">
        <f t="shared" si="4"/>
        <v>20</v>
      </c>
    </row>
    <row r="198" customHeight="1" spans="1:7">
      <c r="A198" s="25"/>
      <c r="B198" s="26"/>
      <c r="C198" s="42" t="s">
        <v>539</v>
      </c>
      <c r="D198" s="27" t="s">
        <v>12</v>
      </c>
      <c r="E198" s="43">
        <v>1</v>
      </c>
      <c r="F198" s="29">
        <v>40</v>
      </c>
      <c r="G198" s="29">
        <f t="shared" si="4"/>
        <v>40</v>
      </c>
    </row>
    <row r="199" customHeight="1" spans="1:7">
      <c r="A199" s="25"/>
      <c r="B199" s="26"/>
      <c r="C199" s="27" t="s">
        <v>540</v>
      </c>
      <c r="D199" s="27" t="s">
        <v>12</v>
      </c>
      <c r="E199" s="33">
        <v>1</v>
      </c>
      <c r="F199" s="31">
        <v>50</v>
      </c>
      <c r="G199" s="29">
        <f t="shared" si="4"/>
        <v>50</v>
      </c>
    </row>
    <row r="200" customHeight="1" spans="1:7">
      <c r="A200" s="25"/>
      <c r="B200" s="26"/>
      <c r="C200" s="27" t="s">
        <v>519</v>
      </c>
      <c r="D200" s="27" t="s">
        <v>12</v>
      </c>
      <c r="E200" s="33">
        <v>1</v>
      </c>
      <c r="F200" s="31">
        <v>10</v>
      </c>
      <c r="G200" s="29">
        <f t="shared" si="4"/>
        <v>10</v>
      </c>
    </row>
    <row r="201" customHeight="1" spans="1:7">
      <c r="A201" s="25"/>
      <c r="B201" s="26"/>
      <c r="C201" s="27" t="s">
        <v>183</v>
      </c>
      <c r="D201" s="27" t="s">
        <v>38</v>
      </c>
      <c r="E201" s="33">
        <v>1</v>
      </c>
      <c r="F201" s="31">
        <v>1000</v>
      </c>
      <c r="G201" s="29">
        <f t="shared" si="4"/>
        <v>1000</v>
      </c>
    </row>
    <row r="202" customHeight="1" spans="1:7">
      <c r="A202" s="25"/>
      <c r="B202" s="26"/>
      <c r="C202" s="27" t="s">
        <v>85</v>
      </c>
      <c r="D202" s="27" t="s">
        <v>17</v>
      </c>
      <c r="E202" s="33">
        <v>2</v>
      </c>
      <c r="F202" s="31">
        <v>4000</v>
      </c>
      <c r="G202" s="29">
        <f t="shared" si="4"/>
        <v>8000</v>
      </c>
    </row>
    <row r="203" customHeight="1" spans="1:7">
      <c r="A203" s="25"/>
      <c r="B203" s="26"/>
      <c r="C203" s="32" t="s">
        <v>76</v>
      </c>
      <c r="D203" s="27" t="s">
        <v>77</v>
      </c>
      <c r="E203" s="33">
        <v>15.2</v>
      </c>
      <c r="F203" s="31">
        <v>65</v>
      </c>
      <c r="G203" s="29">
        <f t="shared" ref="G203:G229" si="5">E203*F203</f>
        <v>988</v>
      </c>
    </row>
    <row r="204" customHeight="1" spans="1:7">
      <c r="A204" s="25"/>
      <c r="B204" s="26"/>
      <c r="C204" s="32"/>
      <c r="D204" s="27" t="s">
        <v>77</v>
      </c>
      <c r="E204" s="33">
        <v>43.59</v>
      </c>
      <c r="F204" s="31">
        <v>65</v>
      </c>
      <c r="G204" s="29">
        <f t="shared" si="5"/>
        <v>2833.35</v>
      </c>
    </row>
    <row r="205" customHeight="1" spans="1:7">
      <c r="A205" s="25"/>
      <c r="B205" s="26"/>
      <c r="C205" s="32"/>
      <c r="D205" s="27" t="s">
        <v>77</v>
      </c>
      <c r="E205" s="33">
        <v>0.99</v>
      </c>
      <c r="F205" s="31">
        <v>65</v>
      </c>
      <c r="G205" s="29">
        <f t="shared" si="5"/>
        <v>64.35</v>
      </c>
    </row>
    <row r="206" customHeight="1" spans="1:7">
      <c r="A206" s="25"/>
      <c r="B206" s="26"/>
      <c r="C206" s="32"/>
      <c r="D206" s="27" t="s">
        <v>77</v>
      </c>
      <c r="E206" s="33">
        <v>32.8</v>
      </c>
      <c r="F206" s="31">
        <v>65</v>
      </c>
      <c r="G206" s="29">
        <f t="shared" si="5"/>
        <v>2132</v>
      </c>
    </row>
    <row r="207" customHeight="1" spans="1:7">
      <c r="A207" s="25"/>
      <c r="B207" s="26"/>
      <c r="C207" s="32"/>
      <c r="D207" s="27" t="s">
        <v>77</v>
      </c>
      <c r="E207" s="33">
        <v>17.55</v>
      </c>
      <c r="F207" s="31">
        <v>65</v>
      </c>
      <c r="G207" s="29">
        <f t="shared" si="5"/>
        <v>1140.75</v>
      </c>
    </row>
    <row r="208" customHeight="1" spans="1:7">
      <c r="A208" s="25"/>
      <c r="B208" s="26"/>
      <c r="C208" s="34" t="s">
        <v>140</v>
      </c>
      <c r="D208" s="27" t="s">
        <v>14</v>
      </c>
      <c r="E208" s="33">
        <v>2.65</v>
      </c>
      <c r="F208" s="31">
        <v>180</v>
      </c>
      <c r="G208" s="29">
        <f t="shared" si="5"/>
        <v>477</v>
      </c>
    </row>
    <row r="209" customHeight="1" spans="1:7">
      <c r="A209" s="25"/>
      <c r="B209" s="26"/>
      <c r="C209" s="49"/>
      <c r="D209" s="27" t="s">
        <v>14</v>
      </c>
      <c r="E209" s="33">
        <v>3.7</v>
      </c>
      <c r="F209" s="31">
        <v>180</v>
      </c>
      <c r="G209" s="29">
        <f t="shared" si="5"/>
        <v>666</v>
      </c>
    </row>
    <row r="210" customHeight="1" spans="1:7">
      <c r="A210" s="25"/>
      <c r="B210" s="26"/>
      <c r="C210" s="35"/>
      <c r="D210" s="27" t="s">
        <v>14</v>
      </c>
      <c r="E210" s="33">
        <v>1.8</v>
      </c>
      <c r="F210" s="31">
        <v>180</v>
      </c>
      <c r="G210" s="29">
        <f t="shared" si="5"/>
        <v>324</v>
      </c>
    </row>
    <row r="211" customHeight="1" spans="1:7">
      <c r="A211" s="25"/>
      <c r="B211" s="26"/>
      <c r="C211" s="32" t="s">
        <v>354</v>
      </c>
      <c r="D211" s="27" t="s">
        <v>14</v>
      </c>
      <c r="E211" s="33">
        <v>0.34</v>
      </c>
      <c r="F211" s="31">
        <v>140</v>
      </c>
      <c r="G211" s="29">
        <f t="shared" si="5"/>
        <v>47.6</v>
      </c>
    </row>
    <row r="212" customHeight="1" spans="1:7">
      <c r="A212" s="25"/>
      <c r="B212" s="26"/>
      <c r="C212" s="32"/>
      <c r="D212" s="27" t="s">
        <v>14</v>
      </c>
      <c r="E212" s="33">
        <v>1.23</v>
      </c>
      <c r="F212" s="31">
        <v>140</v>
      </c>
      <c r="G212" s="29">
        <f t="shared" si="5"/>
        <v>172.2</v>
      </c>
    </row>
    <row r="213" customHeight="1" spans="1:7">
      <c r="A213" s="25"/>
      <c r="B213" s="26"/>
      <c r="C213" s="32" t="s">
        <v>139</v>
      </c>
      <c r="D213" s="27" t="s">
        <v>14</v>
      </c>
      <c r="E213" s="33">
        <v>1.85</v>
      </c>
      <c r="F213" s="31">
        <v>320</v>
      </c>
      <c r="G213" s="29">
        <f t="shared" si="5"/>
        <v>592</v>
      </c>
    </row>
    <row r="214" customHeight="1" spans="1:7">
      <c r="A214" s="25"/>
      <c r="B214" s="26"/>
      <c r="C214" s="32" t="s">
        <v>141</v>
      </c>
      <c r="D214" s="27" t="s">
        <v>77</v>
      </c>
      <c r="E214" s="33">
        <v>12.92</v>
      </c>
      <c r="F214" s="45">
        <v>100</v>
      </c>
      <c r="G214" s="29">
        <f t="shared" si="5"/>
        <v>1292</v>
      </c>
    </row>
    <row r="215" customHeight="1" spans="1:7">
      <c r="A215" s="25"/>
      <c r="B215" s="26"/>
      <c r="C215" s="32"/>
      <c r="D215" s="27" t="s">
        <v>77</v>
      </c>
      <c r="E215" s="33">
        <v>8.1</v>
      </c>
      <c r="F215" s="45">
        <v>100</v>
      </c>
      <c r="G215" s="29">
        <f t="shared" si="5"/>
        <v>810</v>
      </c>
    </row>
    <row r="216" customHeight="1" spans="1:7">
      <c r="A216" s="25"/>
      <c r="B216" s="26"/>
      <c r="C216" s="32"/>
      <c r="D216" s="27" t="s">
        <v>77</v>
      </c>
      <c r="E216" s="33">
        <v>3.6</v>
      </c>
      <c r="F216" s="45">
        <v>100</v>
      </c>
      <c r="G216" s="29">
        <f t="shared" si="5"/>
        <v>360</v>
      </c>
    </row>
    <row r="217" customHeight="1" spans="1:7">
      <c r="A217" s="25"/>
      <c r="B217" s="26"/>
      <c r="C217" s="32"/>
      <c r="D217" s="27" t="s">
        <v>77</v>
      </c>
      <c r="E217" s="33">
        <v>1.44</v>
      </c>
      <c r="F217" s="45">
        <v>100</v>
      </c>
      <c r="G217" s="29">
        <f t="shared" si="5"/>
        <v>144</v>
      </c>
    </row>
    <row r="218" customHeight="1" spans="1:7">
      <c r="A218" s="25"/>
      <c r="B218" s="26"/>
      <c r="C218" s="32" t="s">
        <v>524</v>
      </c>
      <c r="D218" s="27" t="s">
        <v>77</v>
      </c>
      <c r="E218" s="33">
        <v>10</v>
      </c>
      <c r="F218" s="31">
        <v>120</v>
      </c>
      <c r="G218" s="29">
        <f t="shared" si="5"/>
        <v>1200</v>
      </c>
    </row>
    <row r="219" customHeight="1" spans="1:7">
      <c r="A219" s="25"/>
      <c r="B219" s="26"/>
      <c r="C219" s="32"/>
      <c r="D219" s="27" t="s">
        <v>77</v>
      </c>
      <c r="E219" s="33">
        <v>5.52</v>
      </c>
      <c r="F219" s="31">
        <v>120</v>
      </c>
      <c r="G219" s="29">
        <f t="shared" si="5"/>
        <v>662.4</v>
      </c>
    </row>
    <row r="220" customHeight="1" spans="1:7">
      <c r="A220" s="25"/>
      <c r="B220" s="26"/>
      <c r="C220" s="32" t="s">
        <v>154</v>
      </c>
      <c r="D220" s="27" t="s">
        <v>14</v>
      </c>
      <c r="E220" s="33">
        <v>0.39</v>
      </c>
      <c r="F220" s="31">
        <v>120</v>
      </c>
      <c r="G220" s="29">
        <f t="shared" si="5"/>
        <v>46.8</v>
      </c>
    </row>
    <row r="221" customHeight="1" spans="1:7">
      <c r="A221" s="25"/>
      <c r="B221" s="26"/>
      <c r="C221" s="32" t="s">
        <v>143</v>
      </c>
      <c r="D221" s="27" t="s">
        <v>14</v>
      </c>
      <c r="E221" s="33">
        <v>0.4</v>
      </c>
      <c r="F221" s="31">
        <v>120</v>
      </c>
      <c r="G221" s="29">
        <f t="shared" si="5"/>
        <v>48</v>
      </c>
    </row>
    <row r="222" customHeight="1" spans="1:7">
      <c r="A222" s="25"/>
      <c r="B222" s="26"/>
      <c r="C222" s="32" t="s">
        <v>487</v>
      </c>
      <c r="D222" s="27" t="s">
        <v>77</v>
      </c>
      <c r="E222" s="33">
        <v>2.4</v>
      </c>
      <c r="F222" s="31">
        <v>20</v>
      </c>
      <c r="G222" s="29">
        <f t="shared" si="5"/>
        <v>48</v>
      </c>
    </row>
    <row r="223" customHeight="1" spans="1:7">
      <c r="A223" s="25"/>
      <c r="B223" s="26"/>
      <c r="C223" s="32" t="s">
        <v>97</v>
      </c>
      <c r="D223" s="27" t="s">
        <v>98</v>
      </c>
      <c r="E223" s="33">
        <v>1</v>
      </c>
      <c r="F223" s="31">
        <v>200</v>
      </c>
      <c r="G223" s="29">
        <f t="shared" si="5"/>
        <v>200</v>
      </c>
    </row>
    <row r="224" customHeight="1" spans="1:7">
      <c r="A224" s="25"/>
      <c r="B224" s="26"/>
      <c r="C224" s="32" t="s">
        <v>99</v>
      </c>
      <c r="D224" s="27" t="s">
        <v>14</v>
      </c>
      <c r="E224" s="33">
        <v>22</v>
      </c>
      <c r="F224" s="31">
        <v>70</v>
      </c>
      <c r="G224" s="29">
        <f t="shared" si="5"/>
        <v>1540</v>
      </c>
    </row>
    <row r="225" customHeight="1" spans="1:7">
      <c r="A225" s="25"/>
      <c r="B225" s="26"/>
      <c r="C225" s="32" t="s">
        <v>533</v>
      </c>
      <c r="D225" s="27" t="s">
        <v>77</v>
      </c>
      <c r="E225" s="33">
        <v>10.9</v>
      </c>
      <c r="F225" s="31">
        <v>65</v>
      </c>
      <c r="G225" s="29">
        <f t="shared" ref="G225:G239" si="6">E225*F225</f>
        <v>708.5</v>
      </c>
    </row>
    <row r="226" customHeight="1" spans="1:7">
      <c r="A226" s="25"/>
      <c r="B226" s="26"/>
      <c r="C226" s="32"/>
      <c r="D226" s="27" t="s">
        <v>77</v>
      </c>
      <c r="E226" s="33">
        <v>43.56</v>
      </c>
      <c r="F226" s="31">
        <v>65</v>
      </c>
      <c r="G226" s="29">
        <f t="shared" si="6"/>
        <v>2831.4</v>
      </c>
    </row>
    <row r="227" customHeight="1" spans="1:7">
      <c r="A227" s="25"/>
      <c r="B227" s="26"/>
      <c r="C227" s="32" t="s">
        <v>95</v>
      </c>
      <c r="D227" s="27" t="s">
        <v>14</v>
      </c>
      <c r="E227" s="33">
        <v>9.59</v>
      </c>
      <c r="F227" s="31">
        <v>80</v>
      </c>
      <c r="G227" s="29">
        <f t="shared" si="6"/>
        <v>767.2</v>
      </c>
    </row>
    <row r="228" customHeight="1" spans="1:7">
      <c r="A228" s="25"/>
      <c r="B228" s="26"/>
      <c r="C228" s="32"/>
      <c r="D228" s="27" t="s">
        <v>14</v>
      </c>
      <c r="E228" s="33">
        <v>15.84</v>
      </c>
      <c r="F228" s="31">
        <v>80</v>
      </c>
      <c r="G228" s="29">
        <f t="shared" si="6"/>
        <v>1267.2</v>
      </c>
    </row>
    <row r="229" customHeight="1" spans="1:7">
      <c r="A229" s="25"/>
      <c r="B229" s="26"/>
      <c r="C229" s="32" t="s">
        <v>78</v>
      </c>
      <c r="D229" s="27" t="s">
        <v>14</v>
      </c>
      <c r="E229" s="33">
        <v>2.19</v>
      </c>
      <c r="F229" s="31">
        <v>180</v>
      </c>
      <c r="G229" s="29">
        <f t="shared" si="6"/>
        <v>394.2</v>
      </c>
    </row>
    <row r="230" customHeight="1" spans="1:7">
      <c r="A230" s="25"/>
      <c r="B230" s="26"/>
      <c r="C230" s="32" t="s">
        <v>154</v>
      </c>
      <c r="D230" s="27" t="s">
        <v>14</v>
      </c>
      <c r="E230" s="33">
        <v>0.357</v>
      </c>
      <c r="F230" s="31">
        <v>120</v>
      </c>
      <c r="G230" s="29">
        <f t="shared" si="6"/>
        <v>42.84</v>
      </c>
    </row>
    <row r="231" customHeight="1" spans="1:7">
      <c r="A231" s="25"/>
      <c r="B231" s="26"/>
      <c r="C231" s="32"/>
      <c r="D231" s="27" t="s">
        <v>14</v>
      </c>
      <c r="E231" s="33">
        <v>0.392</v>
      </c>
      <c r="F231" s="31">
        <v>120</v>
      </c>
      <c r="G231" s="29">
        <f t="shared" si="6"/>
        <v>47.04</v>
      </c>
    </row>
    <row r="232" customHeight="1" spans="1:7">
      <c r="A232" s="25"/>
      <c r="B232" s="26"/>
      <c r="C232" s="32" t="s">
        <v>99</v>
      </c>
      <c r="D232" s="27" t="s">
        <v>14</v>
      </c>
      <c r="E232" s="33">
        <v>28.8</v>
      </c>
      <c r="F232" s="31">
        <v>70</v>
      </c>
      <c r="G232" s="29">
        <f t="shared" si="6"/>
        <v>2016</v>
      </c>
    </row>
    <row r="233" customHeight="1" spans="1:7">
      <c r="A233" s="25"/>
      <c r="B233" s="26"/>
      <c r="C233" s="35" t="s">
        <v>79</v>
      </c>
      <c r="D233" s="27" t="s">
        <v>77</v>
      </c>
      <c r="E233" s="33">
        <v>69.38</v>
      </c>
      <c r="F233" s="31">
        <v>560</v>
      </c>
      <c r="G233" s="29">
        <f t="shared" si="6"/>
        <v>38852.8</v>
      </c>
    </row>
    <row r="234" customHeight="1" spans="1:7">
      <c r="A234" s="25"/>
      <c r="B234" s="26"/>
      <c r="C234" s="35" t="s">
        <v>80</v>
      </c>
      <c r="D234" s="27" t="s">
        <v>77</v>
      </c>
      <c r="E234" s="33">
        <v>1.27</v>
      </c>
      <c r="F234" s="31">
        <v>160</v>
      </c>
      <c r="G234" s="29">
        <f t="shared" si="6"/>
        <v>203.2</v>
      </c>
    </row>
    <row r="235" customHeight="1" spans="1:7">
      <c r="A235" s="25"/>
      <c r="B235" s="26"/>
      <c r="C235" s="32" t="s">
        <v>369</v>
      </c>
      <c r="D235" s="27" t="s">
        <v>38</v>
      </c>
      <c r="E235" s="33">
        <v>1</v>
      </c>
      <c r="F235" s="31">
        <v>2000</v>
      </c>
      <c r="G235" s="29">
        <f t="shared" si="6"/>
        <v>2000</v>
      </c>
    </row>
    <row r="236" ht="45" customHeight="1" spans="1:7">
      <c r="A236" s="25"/>
      <c r="B236" s="26"/>
      <c r="C236" s="46" t="s">
        <v>534</v>
      </c>
      <c r="D236" s="27" t="s">
        <v>38</v>
      </c>
      <c r="E236" s="33">
        <v>1</v>
      </c>
      <c r="F236" s="31">
        <v>666.67</v>
      </c>
      <c r="G236" s="29">
        <f t="shared" si="6"/>
        <v>666.67</v>
      </c>
    </row>
    <row r="237" customHeight="1" spans="1:7">
      <c r="A237" s="25"/>
      <c r="B237" s="26"/>
      <c r="C237" s="32" t="s">
        <v>146</v>
      </c>
      <c r="D237" s="27" t="s">
        <v>77</v>
      </c>
      <c r="E237" s="33">
        <v>297.41</v>
      </c>
      <c r="F237" s="31">
        <v>820</v>
      </c>
      <c r="G237" s="29">
        <f t="shared" si="6"/>
        <v>243876.2</v>
      </c>
    </row>
    <row r="238" customHeight="1" spans="1:7">
      <c r="A238" s="25"/>
      <c r="B238" s="26"/>
      <c r="C238" s="32" t="s">
        <v>488</v>
      </c>
      <c r="D238" s="27" t="s">
        <v>77</v>
      </c>
      <c r="E238" s="33">
        <v>152.24</v>
      </c>
      <c r="F238" s="31">
        <v>320</v>
      </c>
      <c r="G238" s="29">
        <f t="shared" si="6"/>
        <v>48716.8</v>
      </c>
    </row>
    <row r="239" customHeight="1" spans="1:7">
      <c r="A239" s="25"/>
      <c r="B239" s="26"/>
      <c r="C239" s="32" t="s">
        <v>79</v>
      </c>
      <c r="D239" s="27" t="s">
        <v>77</v>
      </c>
      <c r="E239" s="33">
        <v>46.2</v>
      </c>
      <c r="F239" s="31">
        <v>560</v>
      </c>
      <c r="G239" s="29">
        <f t="shared" si="6"/>
        <v>25872</v>
      </c>
    </row>
    <row r="240" customHeight="1" spans="1:7">
      <c r="A240" s="25"/>
      <c r="B240" s="26" t="s">
        <v>23</v>
      </c>
      <c r="C240" s="27"/>
      <c r="D240" s="27"/>
      <c r="E240" s="33"/>
      <c r="F240" s="31"/>
      <c r="G240" s="39">
        <f>SUM(G166:G239)</f>
        <v>410230.5</v>
      </c>
    </row>
    <row r="241" customHeight="1" spans="1:7">
      <c r="A241" s="25">
        <v>4</v>
      </c>
      <c r="B241" s="26" t="s">
        <v>541</v>
      </c>
      <c r="C241" s="27" t="s">
        <v>11</v>
      </c>
      <c r="D241" s="27" t="s">
        <v>12</v>
      </c>
      <c r="E241" s="30">
        <v>6</v>
      </c>
      <c r="F241" s="31">
        <v>200</v>
      </c>
      <c r="G241" s="29">
        <f t="shared" ref="G241:G258" si="7">E241*F241</f>
        <v>1200</v>
      </c>
    </row>
    <row r="242" customHeight="1" spans="1:7">
      <c r="A242" s="25"/>
      <c r="B242" s="26"/>
      <c r="C242" s="27" t="s">
        <v>18</v>
      </c>
      <c r="D242" s="27" t="s">
        <v>12</v>
      </c>
      <c r="E242" s="50">
        <v>1</v>
      </c>
      <c r="F242" s="45">
        <v>120</v>
      </c>
      <c r="G242" s="29">
        <f t="shared" si="7"/>
        <v>120</v>
      </c>
    </row>
    <row r="243" customHeight="1" spans="1:7">
      <c r="A243" s="25"/>
      <c r="B243" s="26"/>
      <c r="C243" s="27" t="s">
        <v>252</v>
      </c>
      <c r="D243" s="27" t="s">
        <v>12</v>
      </c>
      <c r="E243" s="50">
        <v>2</v>
      </c>
      <c r="F243" s="45">
        <v>15</v>
      </c>
      <c r="G243" s="29">
        <f t="shared" si="7"/>
        <v>30</v>
      </c>
    </row>
    <row r="244" customHeight="1" spans="1:7">
      <c r="A244" s="25"/>
      <c r="B244" s="26"/>
      <c r="C244" s="27" t="s">
        <v>68</v>
      </c>
      <c r="D244" s="27" t="s">
        <v>12</v>
      </c>
      <c r="E244" s="50">
        <v>1</v>
      </c>
      <c r="F244" s="45">
        <v>200</v>
      </c>
      <c r="G244" s="29">
        <f t="shared" si="7"/>
        <v>200</v>
      </c>
    </row>
    <row r="245" customHeight="1" spans="1:7">
      <c r="A245" s="25"/>
      <c r="B245" s="26"/>
      <c r="C245" s="27" t="s">
        <v>338</v>
      </c>
      <c r="D245" s="27" t="s">
        <v>12</v>
      </c>
      <c r="E245" s="50">
        <v>2</v>
      </c>
      <c r="F245" s="45">
        <v>90</v>
      </c>
      <c r="G245" s="29">
        <f t="shared" si="7"/>
        <v>180</v>
      </c>
    </row>
    <row r="246" customHeight="1" spans="1:7">
      <c r="A246" s="25"/>
      <c r="B246" s="26"/>
      <c r="C246" s="27" t="s">
        <v>196</v>
      </c>
      <c r="D246" s="27" t="s">
        <v>12</v>
      </c>
      <c r="E246" s="50">
        <v>3</v>
      </c>
      <c r="F246" s="45">
        <v>220</v>
      </c>
      <c r="G246" s="29">
        <f t="shared" si="7"/>
        <v>660</v>
      </c>
    </row>
    <row r="247" customHeight="1" spans="1:7">
      <c r="A247" s="25"/>
      <c r="B247" s="26"/>
      <c r="C247" s="27" t="s">
        <v>542</v>
      </c>
      <c r="D247" s="27" t="s">
        <v>12</v>
      </c>
      <c r="E247" s="50">
        <v>1</v>
      </c>
      <c r="F247" s="45">
        <v>50</v>
      </c>
      <c r="G247" s="29">
        <f t="shared" si="7"/>
        <v>50</v>
      </c>
    </row>
    <row r="248" customHeight="1" spans="1:7">
      <c r="A248" s="25"/>
      <c r="B248" s="26"/>
      <c r="C248" s="27" t="s">
        <v>543</v>
      </c>
      <c r="D248" s="27" t="s">
        <v>12</v>
      </c>
      <c r="E248" s="50">
        <v>1</v>
      </c>
      <c r="F248" s="45">
        <v>600</v>
      </c>
      <c r="G248" s="29">
        <f t="shared" si="7"/>
        <v>600</v>
      </c>
    </row>
    <row r="249" customHeight="1" spans="1:7">
      <c r="A249" s="25"/>
      <c r="B249" s="26"/>
      <c r="C249" s="27" t="s">
        <v>402</v>
      </c>
      <c r="D249" s="27" t="s">
        <v>12</v>
      </c>
      <c r="E249" s="50">
        <v>1</v>
      </c>
      <c r="F249" s="45">
        <v>100</v>
      </c>
      <c r="G249" s="29">
        <f t="shared" si="7"/>
        <v>100</v>
      </c>
    </row>
    <row r="250" customHeight="1" spans="1:7">
      <c r="A250" s="25"/>
      <c r="B250" s="26"/>
      <c r="C250" s="27" t="s">
        <v>392</v>
      </c>
      <c r="D250" s="27" t="s">
        <v>12</v>
      </c>
      <c r="E250" s="50">
        <v>1</v>
      </c>
      <c r="F250" s="45">
        <v>90</v>
      </c>
      <c r="G250" s="29">
        <f t="shared" si="7"/>
        <v>90</v>
      </c>
    </row>
    <row r="251" customHeight="1" spans="1:7">
      <c r="A251" s="25"/>
      <c r="B251" s="26"/>
      <c r="C251" s="27" t="s">
        <v>161</v>
      </c>
      <c r="D251" s="27" t="s">
        <v>12</v>
      </c>
      <c r="E251" s="50">
        <v>1</v>
      </c>
      <c r="F251" s="45">
        <v>90</v>
      </c>
      <c r="G251" s="29">
        <f t="shared" si="7"/>
        <v>90</v>
      </c>
    </row>
    <row r="252" customHeight="1" spans="1:7">
      <c r="A252" s="25"/>
      <c r="B252" s="26"/>
      <c r="C252" s="27" t="s">
        <v>506</v>
      </c>
      <c r="D252" s="27" t="s">
        <v>12</v>
      </c>
      <c r="E252" s="50">
        <v>1</v>
      </c>
      <c r="F252" s="45">
        <v>20</v>
      </c>
      <c r="G252" s="29">
        <f t="shared" si="7"/>
        <v>20</v>
      </c>
    </row>
    <row r="253" customHeight="1" spans="1:7">
      <c r="A253" s="25"/>
      <c r="B253" s="26"/>
      <c r="C253" s="27" t="s">
        <v>69</v>
      </c>
      <c r="D253" s="27" t="s">
        <v>12</v>
      </c>
      <c r="E253" s="50">
        <v>1</v>
      </c>
      <c r="F253" s="45">
        <v>20</v>
      </c>
      <c r="G253" s="29">
        <f t="shared" si="7"/>
        <v>20</v>
      </c>
    </row>
    <row r="254" customHeight="1" spans="1:7">
      <c r="A254" s="25"/>
      <c r="B254" s="26"/>
      <c r="C254" s="27" t="s">
        <v>334</v>
      </c>
      <c r="D254" s="27" t="s">
        <v>12</v>
      </c>
      <c r="E254" s="50">
        <v>1</v>
      </c>
      <c r="F254" s="45">
        <v>90</v>
      </c>
      <c r="G254" s="29">
        <f t="shared" si="7"/>
        <v>90</v>
      </c>
    </row>
    <row r="255" customHeight="1" spans="1:7">
      <c r="A255" s="25"/>
      <c r="B255" s="26"/>
      <c r="C255" s="27" t="s">
        <v>537</v>
      </c>
      <c r="D255" s="27" t="s">
        <v>353</v>
      </c>
      <c r="E255" s="50">
        <v>1</v>
      </c>
      <c r="F255" s="45">
        <v>90</v>
      </c>
      <c r="G255" s="29">
        <f t="shared" si="7"/>
        <v>90</v>
      </c>
    </row>
    <row r="256" customHeight="1" spans="1:7">
      <c r="A256" s="25"/>
      <c r="B256" s="26"/>
      <c r="C256" s="27" t="s">
        <v>544</v>
      </c>
      <c r="D256" s="27" t="s">
        <v>12</v>
      </c>
      <c r="E256" s="50">
        <v>5</v>
      </c>
      <c r="F256" s="45">
        <v>50</v>
      </c>
      <c r="G256" s="29">
        <f t="shared" si="7"/>
        <v>250</v>
      </c>
    </row>
    <row r="257" customHeight="1" spans="1:7">
      <c r="A257" s="25"/>
      <c r="B257" s="26"/>
      <c r="C257" s="32" t="s">
        <v>545</v>
      </c>
      <c r="D257" s="27" t="s">
        <v>17</v>
      </c>
      <c r="E257" s="30">
        <v>2</v>
      </c>
      <c r="F257" s="45">
        <v>3300</v>
      </c>
      <c r="G257" s="29">
        <f t="shared" si="7"/>
        <v>6600</v>
      </c>
    </row>
    <row r="258" customHeight="1" spans="1:7">
      <c r="A258" s="25"/>
      <c r="B258" s="26"/>
      <c r="C258" s="32" t="s">
        <v>183</v>
      </c>
      <c r="D258" s="27" t="s">
        <v>38</v>
      </c>
      <c r="E258" s="30">
        <v>1</v>
      </c>
      <c r="F258" s="45">
        <v>1000</v>
      </c>
      <c r="G258" s="29">
        <f t="shared" si="7"/>
        <v>1000</v>
      </c>
    </row>
    <row r="259" customHeight="1" spans="1:7">
      <c r="A259" s="25"/>
      <c r="B259" s="26"/>
      <c r="C259" s="32" t="s">
        <v>76</v>
      </c>
      <c r="D259" s="27" t="s">
        <v>77</v>
      </c>
      <c r="E259" s="33">
        <v>82.68</v>
      </c>
      <c r="F259" s="45">
        <v>65</v>
      </c>
      <c r="G259" s="29">
        <f t="shared" ref="G259:G286" si="8">E259*F259</f>
        <v>5374.2</v>
      </c>
    </row>
    <row r="260" customHeight="1" spans="1:7">
      <c r="A260" s="25"/>
      <c r="B260" s="26"/>
      <c r="C260" s="32"/>
      <c r="D260" s="27" t="s">
        <v>77</v>
      </c>
      <c r="E260" s="33">
        <v>3.6</v>
      </c>
      <c r="F260" s="45">
        <v>65</v>
      </c>
      <c r="G260" s="29">
        <f t="shared" si="8"/>
        <v>234</v>
      </c>
    </row>
    <row r="261" customHeight="1" spans="1:7">
      <c r="A261" s="25"/>
      <c r="B261" s="26"/>
      <c r="C261" s="32"/>
      <c r="D261" s="27" t="s">
        <v>77</v>
      </c>
      <c r="E261" s="33">
        <v>12.24</v>
      </c>
      <c r="F261" s="45">
        <v>65</v>
      </c>
      <c r="G261" s="29">
        <f t="shared" si="8"/>
        <v>795.6</v>
      </c>
    </row>
    <row r="262" customHeight="1" spans="1:7">
      <c r="A262" s="25"/>
      <c r="B262" s="26"/>
      <c r="C262" s="32"/>
      <c r="D262" s="27" t="s">
        <v>77</v>
      </c>
      <c r="E262" s="33">
        <v>1.8</v>
      </c>
      <c r="F262" s="45">
        <v>65</v>
      </c>
      <c r="G262" s="29">
        <f t="shared" si="8"/>
        <v>117</v>
      </c>
    </row>
    <row r="263" customHeight="1" spans="1:7">
      <c r="A263" s="25"/>
      <c r="B263" s="26"/>
      <c r="C263" s="32"/>
      <c r="D263" s="27" t="s">
        <v>77</v>
      </c>
      <c r="E263" s="33">
        <v>2.64</v>
      </c>
      <c r="F263" s="45">
        <v>65</v>
      </c>
      <c r="G263" s="29">
        <f t="shared" si="8"/>
        <v>171.6</v>
      </c>
    </row>
    <row r="264" customHeight="1" spans="1:7">
      <c r="A264" s="25"/>
      <c r="B264" s="26"/>
      <c r="C264" s="32"/>
      <c r="D264" s="27" t="s">
        <v>77</v>
      </c>
      <c r="E264" s="33">
        <v>1.1</v>
      </c>
      <c r="F264" s="45">
        <v>65</v>
      </c>
      <c r="G264" s="29">
        <f t="shared" si="8"/>
        <v>71.5</v>
      </c>
    </row>
    <row r="265" customHeight="1" spans="1:7">
      <c r="A265" s="25"/>
      <c r="B265" s="26"/>
      <c r="C265" s="32"/>
      <c r="D265" s="27" t="s">
        <v>77</v>
      </c>
      <c r="E265" s="33">
        <v>21.63</v>
      </c>
      <c r="F265" s="45">
        <v>65</v>
      </c>
      <c r="G265" s="29">
        <f t="shared" si="8"/>
        <v>1405.95</v>
      </c>
    </row>
    <row r="266" customHeight="1" spans="1:7">
      <c r="A266" s="25"/>
      <c r="B266" s="26"/>
      <c r="C266" s="32" t="s">
        <v>354</v>
      </c>
      <c r="D266" s="27" t="s">
        <v>14</v>
      </c>
      <c r="E266" s="33">
        <v>0.37</v>
      </c>
      <c r="F266" s="45">
        <v>180</v>
      </c>
      <c r="G266" s="29">
        <f t="shared" si="8"/>
        <v>66.6</v>
      </c>
    </row>
    <row r="267" customHeight="1" spans="1:7">
      <c r="A267" s="25"/>
      <c r="B267" s="26"/>
      <c r="C267" s="32" t="s">
        <v>95</v>
      </c>
      <c r="D267" s="27" t="s">
        <v>14</v>
      </c>
      <c r="E267" s="33">
        <v>2.11</v>
      </c>
      <c r="F267" s="45">
        <v>60</v>
      </c>
      <c r="G267" s="29">
        <f t="shared" si="8"/>
        <v>126.6</v>
      </c>
    </row>
    <row r="268" customHeight="1" spans="1:7">
      <c r="A268" s="25"/>
      <c r="B268" s="26"/>
      <c r="C268" s="32" t="s">
        <v>140</v>
      </c>
      <c r="D268" s="27" t="s">
        <v>14</v>
      </c>
      <c r="E268" s="33">
        <v>21.41</v>
      </c>
      <c r="F268" s="45">
        <v>180</v>
      </c>
      <c r="G268" s="29">
        <f t="shared" si="8"/>
        <v>3853.8</v>
      </c>
    </row>
    <row r="269" customHeight="1" spans="1:7">
      <c r="A269" s="25"/>
      <c r="B269" s="26"/>
      <c r="C269" s="32"/>
      <c r="D269" s="27" t="s">
        <v>14</v>
      </c>
      <c r="E269" s="33">
        <v>2.4</v>
      </c>
      <c r="F269" s="45">
        <v>180</v>
      </c>
      <c r="G269" s="29">
        <f t="shared" si="8"/>
        <v>432</v>
      </c>
    </row>
    <row r="270" customHeight="1" spans="1:7">
      <c r="A270" s="25"/>
      <c r="B270" s="26"/>
      <c r="C270" s="32"/>
      <c r="D270" s="27" t="s">
        <v>14</v>
      </c>
      <c r="E270" s="33">
        <v>2.67</v>
      </c>
      <c r="F270" s="45">
        <v>180</v>
      </c>
      <c r="G270" s="29">
        <f t="shared" si="8"/>
        <v>480.6</v>
      </c>
    </row>
    <row r="271" customHeight="1" spans="1:7">
      <c r="A271" s="25"/>
      <c r="B271" s="26"/>
      <c r="C271" s="32"/>
      <c r="D271" s="27" t="s">
        <v>14</v>
      </c>
      <c r="E271" s="33">
        <v>8.65</v>
      </c>
      <c r="F271" s="45">
        <v>180</v>
      </c>
      <c r="G271" s="29">
        <f t="shared" si="8"/>
        <v>1557</v>
      </c>
    </row>
    <row r="272" customHeight="1" spans="1:7">
      <c r="A272" s="25"/>
      <c r="B272" s="26"/>
      <c r="C272" s="32"/>
      <c r="D272" s="27" t="s">
        <v>14</v>
      </c>
      <c r="E272" s="33">
        <v>1.11</v>
      </c>
      <c r="F272" s="45">
        <v>180</v>
      </c>
      <c r="G272" s="29">
        <f t="shared" si="8"/>
        <v>199.8</v>
      </c>
    </row>
    <row r="273" customHeight="1" spans="1:7">
      <c r="A273" s="25"/>
      <c r="B273" s="26"/>
      <c r="C273" s="32" t="s">
        <v>96</v>
      </c>
      <c r="D273" s="27" t="s">
        <v>77</v>
      </c>
      <c r="E273" s="33">
        <v>4.81</v>
      </c>
      <c r="F273" s="45">
        <v>65</v>
      </c>
      <c r="G273" s="29">
        <f t="shared" si="8"/>
        <v>312.65</v>
      </c>
    </row>
    <row r="274" customHeight="1" spans="1:7">
      <c r="A274" s="25"/>
      <c r="B274" s="26"/>
      <c r="C274" s="32" t="s">
        <v>141</v>
      </c>
      <c r="D274" s="27" t="s">
        <v>77</v>
      </c>
      <c r="E274" s="33">
        <v>12.4</v>
      </c>
      <c r="F274" s="45">
        <v>100</v>
      </c>
      <c r="G274" s="29">
        <f t="shared" si="8"/>
        <v>1240</v>
      </c>
    </row>
    <row r="275" customHeight="1" spans="1:7">
      <c r="A275" s="25"/>
      <c r="B275" s="26"/>
      <c r="C275" s="32" t="s">
        <v>340</v>
      </c>
      <c r="D275" s="27" t="s">
        <v>14</v>
      </c>
      <c r="E275" s="33">
        <v>6.9</v>
      </c>
      <c r="F275" s="45">
        <v>85</v>
      </c>
      <c r="G275" s="29">
        <f t="shared" si="8"/>
        <v>586.5</v>
      </c>
    </row>
    <row r="276" customHeight="1" spans="1:7">
      <c r="A276" s="25"/>
      <c r="B276" s="26"/>
      <c r="C276" s="32" t="s">
        <v>142</v>
      </c>
      <c r="D276" s="27" t="s">
        <v>14</v>
      </c>
      <c r="E276" s="33">
        <v>0.73</v>
      </c>
      <c r="F276" s="45">
        <v>340</v>
      </c>
      <c r="G276" s="29">
        <f t="shared" si="8"/>
        <v>248.2</v>
      </c>
    </row>
    <row r="277" customHeight="1" spans="1:7">
      <c r="A277" s="25"/>
      <c r="B277" s="26"/>
      <c r="C277" s="32"/>
      <c r="D277" s="27" t="s">
        <v>14</v>
      </c>
      <c r="E277" s="33">
        <v>0.59</v>
      </c>
      <c r="F277" s="45">
        <v>340</v>
      </c>
      <c r="G277" s="29">
        <f t="shared" si="8"/>
        <v>200.6</v>
      </c>
    </row>
    <row r="278" customHeight="1" spans="1:7">
      <c r="A278" s="25"/>
      <c r="B278" s="26"/>
      <c r="C278" s="32"/>
      <c r="D278" s="27" t="s">
        <v>14</v>
      </c>
      <c r="E278" s="33">
        <v>1.29</v>
      </c>
      <c r="F278" s="45">
        <v>340</v>
      </c>
      <c r="G278" s="29">
        <f t="shared" si="8"/>
        <v>438.6</v>
      </c>
    </row>
    <row r="279" customHeight="1" spans="1:7">
      <c r="A279" s="25"/>
      <c r="B279" s="26"/>
      <c r="C279" s="32"/>
      <c r="D279" s="27" t="s">
        <v>14</v>
      </c>
      <c r="E279" s="33">
        <v>0.68</v>
      </c>
      <c r="F279" s="45">
        <v>340</v>
      </c>
      <c r="G279" s="29">
        <f t="shared" si="8"/>
        <v>231.2</v>
      </c>
    </row>
    <row r="280" customHeight="1" spans="1:7">
      <c r="A280" s="25"/>
      <c r="B280" s="26"/>
      <c r="C280" s="32"/>
      <c r="D280" s="27" t="s">
        <v>14</v>
      </c>
      <c r="E280" s="33">
        <v>0.17</v>
      </c>
      <c r="F280" s="45">
        <v>340</v>
      </c>
      <c r="G280" s="29">
        <f t="shared" si="8"/>
        <v>57.8</v>
      </c>
    </row>
    <row r="281" customHeight="1" spans="1:7">
      <c r="A281" s="25"/>
      <c r="B281" s="26"/>
      <c r="C281" s="32" t="s">
        <v>320</v>
      </c>
      <c r="D281" s="27" t="s">
        <v>14</v>
      </c>
      <c r="E281" s="33">
        <v>2.76</v>
      </c>
      <c r="F281" s="45">
        <v>340</v>
      </c>
      <c r="G281" s="29">
        <f t="shared" si="8"/>
        <v>938.4</v>
      </c>
    </row>
    <row r="282" customHeight="1" spans="1:7">
      <c r="A282" s="25"/>
      <c r="B282" s="26"/>
      <c r="C282" s="32" t="s">
        <v>97</v>
      </c>
      <c r="D282" s="27" t="s">
        <v>98</v>
      </c>
      <c r="E282" s="44">
        <v>1</v>
      </c>
      <c r="F282" s="45">
        <v>200</v>
      </c>
      <c r="G282" s="29">
        <f t="shared" si="8"/>
        <v>200</v>
      </c>
    </row>
    <row r="283" customHeight="1" spans="1:7">
      <c r="A283" s="25"/>
      <c r="B283" s="26"/>
      <c r="C283" s="32" t="s">
        <v>138</v>
      </c>
      <c r="D283" s="27" t="s">
        <v>38</v>
      </c>
      <c r="E283" s="44">
        <v>1</v>
      </c>
      <c r="F283" s="45">
        <v>1000</v>
      </c>
      <c r="G283" s="29">
        <f t="shared" si="8"/>
        <v>1000</v>
      </c>
    </row>
    <row r="284" customHeight="1" spans="1:7">
      <c r="A284" s="25"/>
      <c r="B284" s="26"/>
      <c r="C284" s="32" t="s">
        <v>146</v>
      </c>
      <c r="D284" s="27" t="s">
        <v>77</v>
      </c>
      <c r="E284" s="33">
        <v>180.52</v>
      </c>
      <c r="F284" s="45">
        <v>820</v>
      </c>
      <c r="G284" s="29">
        <f t="shared" si="8"/>
        <v>148026.4</v>
      </c>
    </row>
    <row r="285" customHeight="1" spans="1:7">
      <c r="A285" s="25"/>
      <c r="B285" s="26"/>
      <c r="C285" s="32" t="s">
        <v>79</v>
      </c>
      <c r="D285" s="27" t="s">
        <v>77</v>
      </c>
      <c r="E285" s="33">
        <v>74.7</v>
      </c>
      <c r="F285" s="45">
        <v>560</v>
      </c>
      <c r="G285" s="29">
        <f t="shared" si="8"/>
        <v>41832</v>
      </c>
    </row>
    <row r="286" customHeight="1" spans="1:7">
      <c r="A286" s="25"/>
      <c r="B286" s="26"/>
      <c r="C286" s="32" t="s">
        <v>488</v>
      </c>
      <c r="D286" s="27" t="s">
        <v>77</v>
      </c>
      <c r="E286" s="33">
        <v>14.02</v>
      </c>
      <c r="F286" s="45">
        <v>320</v>
      </c>
      <c r="G286" s="29">
        <f t="shared" si="8"/>
        <v>4486.4</v>
      </c>
    </row>
    <row r="287" customHeight="1" spans="1:7">
      <c r="A287" s="25"/>
      <c r="B287" s="26" t="s">
        <v>23</v>
      </c>
      <c r="C287" s="27"/>
      <c r="D287" s="27"/>
      <c r="E287" s="44"/>
      <c r="F287" s="45"/>
      <c r="G287" s="39">
        <f>SUM(G241:G286)</f>
        <v>226075</v>
      </c>
    </row>
    <row r="288" customHeight="1" spans="1:7">
      <c r="A288" s="25">
        <v>5</v>
      </c>
      <c r="B288" s="26" t="s">
        <v>546</v>
      </c>
      <c r="C288" s="27" t="s">
        <v>11</v>
      </c>
      <c r="D288" s="27" t="s">
        <v>12</v>
      </c>
      <c r="E288" s="50">
        <v>19</v>
      </c>
      <c r="F288" s="45">
        <v>200</v>
      </c>
      <c r="G288" s="29">
        <f t="shared" ref="G288:G312" si="9">E288*F288</f>
        <v>3800</v>
      </c>
    </row>
    <row r="289" customHeight="1" spans="1:7">
      <c r="A289" s="25"/>
      <c r="B289" s="26"/>
      <c r="C289" s="27" t="s">
        <v>18</v>
      </c>
      <c r="D289" s="27" t="s">
        <v>12</v>
      </c>
      <c r="E289" s="50">
        <v>19</v>
      </c>
      <c r="F289" s="45">
        <v>120</v>
      </c>
      <c r="G289" s="29">
        <f t="shared" si="9"/>
        <v>2280</v>
      </c>
    </row>
    <row r="290" customHeight="1" spans="1:7">
      <c r="A290" s="25"/>
      <c r="B290" s="26"/>
      <c r="C290" s="27" t="s">
        <v>63</v>
      </c>
      <c r="D290" s="27" t="s">
        <v>12</v>
      </c>
      <c r="E290" s="50">
        <v>11</v>
      </c>
      <c r="F290" s="45">
        <v>20</v>
      </c>
      <c r="G290" s="29">
        <f t="shared" si="9"/>
        <v>220</v>
      </c>
    </row>
    <row r="291" customHeight="1" spans="1:7">
      <c r="A291" s="25"/>
      <c r="B291" s="26"/>
      <c r="C291" s="27" t="s">
        <v>19</v>
      </c>
      <c r="D291" s="27" t="s">
        <v>12</v>
      </c>
      <c r="E291" s="50">
        <v>1</v>
      </c>
      <c r="F291" s="45">
        <v>10</v>
      </c>
      <c r="G291" s="29">
        <f t="shared" si="9"/>
        <v>10</v>
      </c>
    </row>
    <row r="292" customHeight="1" spans="1:7">
      <c r="A292" s="25"/>
      <c r="B292" s="26"/>
      <c r="C292" s="27" t="s">
        <v>161</v>
      </c>
      <c r="D292" s="27" t="s">
        <v>12</v>
      </c>
      <c r="E292" s="50">
        <v>9</v>
      </c>
      <c r="F292" s="45">
        <v>90</v>
      </c>
      <c r="G292" s="29">
        <f t="shared" si="9"/>
        <v>810</v>
      </c>
    </row>
    <row r="293" customHeight="1" spans="1:7">
      <c r="A293" s="25"/>
      <c r="B293" s="26"/>
      <c r="C293" s="27" t="s">
        <v>68</v>
      </c>
      <c r="D293" s="27" t="s">
        <v>12</v>
      </c>
      <c r="E293" s="50">
        <v>4</v>
      </c>
      <c r="F293" s="45">
        <v>200</v>
      </c>
      <c r="G293" s="29">
        <f t="shared" si="9"/>
        <v>800</v>
      </c>
    </row>
    <row r="294" customHeight="1" spans="1:7">
      <c r="A294" s="25"/>
      <c r="B294" s="26"/>
      <c r="C294" s="27" t="s">
        <v>44</v>
      </c>
      <c r="D294" s="27" t="s">
        <v>12</v>
      </c>
      <c r="E294" s="50">
        <v>8</v>
      </c>
      <c r="F294" s="45">
        <v>120</v>
      </c>
      <c r="G294" s="29">
        <f t="shared" si="9"/>
        <v>960</v>
      </c>
    </row>
    <row r="295" customHeight="1" spans="1:7">
      <c r="A295" s="25"/>
      <c r="B295" s="26"/>
      <c r="C295" s="27" t="s">
        <v>538</v>
      </c>
      <c r="D295" s="27" t="s">
        <v>12</v>
      </c>
      <c r="E295" s="50">
        <v>14</v>
      </c>
      <c r="F295" s="45">
        <v>20</v>
      </c>
      <c r="G295" s="29">
        <f t="shared" si="9"/>
        <v>280</v>
      </c>
    </row>
    <row r="296" customHeight="1" spans="1:7">
      <c r="A296" s="25"/>
      <c r="B296" s="26"/>
      <c r="C296" s="27" t="s">
        <v>51</v>
      </c>
      <c r="D296" s="27" t="s">
        <v>12</v>
      </c>
      <c r="E296" s="50">
        <v>20</v>
      </c>
      <c r="F296" s="45">
        <v>10</v>
      </c>
      <c r="G296" s="29">
        <f t="shared" si="9"/>
        <v>200</v>
      </c>
    </row>
    <row r="297" customHeight="1" spans="1:7">
      <c r="A297" s="25"/>
      <c r="B297" s="26"/>
      <c r="C297" s="27" t="s">
        <v>137</v>
      </c>
      <c r="D297" s="27" t="s">
        <v>12</v>
      </c>
      <c r="E297" s="50">
        <v>14</v>
      </c>
      <c r="F297" s="45">
        <v>20</v>
      </c>
      <c r="G297" s="29">
        <f t="shared" si="9"/>
        <v>280</v>
      </c>
    </row>
    <row r="298" customHeight="1" spans="1:7">
      <c r="A298" s="25"/>
      <c r="B298" s="26"/>
      <c r="C298" s="27" t="s">
        <v>45</v>
      </c>
      <c r="D298" s="27" t="s">
        <v>12</v>
      </c>
      <c r="E298" s="50">
        <v>7</v>
      </c>
      <c r="F298" s="45">
        <v>90</v>
      </c>
      <c r="G298" s="29">
        <f t="shared" si="9"/>
        <v>630</v>
      </c>
    </row>
    <row r="299" customHeight="1" spans="1:7">
      <c r="A299" s="25"/>
      <c r="B299" s="26"/>
      <c r="C299" s="27" t="s">
        <v>334</v>
      </c>
      <c r="D299" s="27" t="s">
        <v>12</v>
      </c>
      <c r="E299" s="50">
        <v>3</v>
      </c>
      <c r="F299" s="45">
        <v>90</v>
      </c>
      <c r="G299" s="29">
        <f t="shared" si="9"/>
        <v>270</v>
      </c>
    </row>
    <row r="300" customHeight="1" spans="1:7">
      <c r="A300" s="25"/>
      <c r="B300" s="26"/>
      <c r="C300" s="27" t="s">
        <v>547</v>
      </c>
      <c r="D300" s="27" t="s">
        <v>12</v>
      </c>
      <c r="E300" s="50">
        <v>1</v>
      </c>
      <c r="F300" s="45">
        <v>20</v>
      </c>
      <c r="G300" s="29">
        <f t="shared" si="9"/>
        <v>20</v>
      </c>
    </row>
    <row r="301" customHeight="1" spans="1:7">
      <c r="A301" s="25"/>
      <c r="B301" s="26"/>
      <c r="C301" s="27" t="s">
        <v>110</v>
      </c>
      <c r="D301" s="27" t="s">
        <v>12</v>
      </c>
      <c r="E301" s="50">
        <v>6</v>
      </c>
      <c r="F301" s="45">
        <v>200</v>
      </c>
      <c r="G301" s="29">
        <f t="shared" si="9"/>
        <v>1200</v>
      </c>
    </row>
    <row r="302" customHeight="1" spans="1:7">
      <c r="A302" s="25"/>
      <c r="B302" s="26"/>
      <c r="C302" s="27" t="s">
        <v>352</v>
      </c>
      <c r="D302" s="27" t="s">
        <v>12</v>
      </c>
      <c r="E302" s="50">
        <v>12</v>
      </c>
      <c r="F302" s="45">
        <v>5</v>
      </c>
      <c r="G302" s="29">
        <f t="shared" si="9"/>
        <v>60</v>
      </c>
    </row>
    <row r="303" customHeight="1" spans="1:7">
      <c r="A303" s="25"/>
      <c r="B303" s="26"/>
      <c r="C303" s="27" t="s">
        <v>33</v>
      </c>
      <c r="D303" s="27" t="s">
        <v>12</v>
      </c>
      <c r="E303" s="50">
        <v>1</v>
      </c>
      <c r="F303" s="45">
        <v>220</v>
      </c>
      <c r="G303" s="29">
        <f t="shared" si="9"/>
        <v>220</v>
      </c>
    </row>
    <row r="304" customHeight="1" spans="1:7">
      <c r="A304" s="25"/>
      <c r="B304" s="26"/>
      <c r="C304" s="27" t="s">
        <v>40</v>
      </c>
      <c r="D304" s="27" t="s">
        <v>12</v>
      </c>
      <c r="E304" s="50">
        <v>1</v>
      </c>
      <c r="F304" s="45">
        <v>90</v>
      </c>
      <c r="G304" s="29">
        <f t="shared" si="9"/>
        <v>90</v>
      </c>
    </row>
    <row r="305" customHeight="1" spans="1:7">
      <c r="A305" s="25"/>
      <c r="B305" s="26"/>
      <c r="C305" s="27" t="s">
        <v>88</v>
      </c>
      <c r="D305" s="27" t="s">
        <v>12</v>
      </c>
      <c r="E305" s="50">
        <v>5</v>
      </c>
      <c r="F305" s="45">
        <v>220</v>
      </c>
      <c r="G305" s="29">
        <f t="shared" si="9"/>
        <v>1100</v>
      </c>
    </row>
    <row r="306" customHeight="1" spans="1:7">
      <c r="A306" s="25"/>
      <c r="B306" s="26"/>
      <c r="C306" s="27" t="s">
        <v>506</v>
      </c>
      <c r="D306" s="27" t="s">
        <v>12</v>
      </c>
      <c r="E306" s="50">
        <v>1</v>
      </c>
      <c r="F306" s="45">
        <v>20</v>
      </c>
      <c r="G306" s="29">
        <f t="shared" si="9"/>
        <v>20</v>
      </c>
    </row>
    <row r="307" customHeight="1" spans="1:7">
      <c r="A307" s="25"/>
      <c r="B307" s="26"/>
      <c r="C307" s="27" t="s">
        <v>161</v>
      </c>
      <c r="D307" s="27" t="s">
        <v>12</v>
      </c>
      <c r="E307" s="50">
        <v>8</v>
      </c>
      <c r="F307" s="45">
        <v>90</v>
      </c>
      <c r="G307" s="29">
        <f t="shared" si="9"/>
        <v>720</v>
      </c>
    </row>
    <row r="308" customHeight="1" spans="1:7">
      <c r="A308" s="25"/>
      <c r="B308" s="26"/>
      <c r="C308" s="27" t="s">
        <v>66</v>
      </c>
      <c r="D308" s="27" t="s">
        <v>12</v>
      </c>
      <c r="E308" s="50">
        <v>1</v>
      </c>
      <c r="F308" s="45">
        <v>100</v>
      </c>
      <c r="G308" s="29">
        <f t="shared" si="9"/>
        <v>100</v>
      </c>
    </row>
    <row r="309" customHeight="1" spans="1:7">
      <c r="A309" s="25"/>
      <c r="B309" s="26"/>
      <c r="C309" s="27" t="s">
        <v>150</v>
      </c>
      <c r="D309" s="27" t="s">
        <v>12</v>
      </c>
      <c r="E309" s="50">
        <v>17</v>
      </c>
      <c r="F309" s="45">
        <v>100</v>
      </c>
      <c r="G309" s="29">
        <f t="shared" si="9"/>
        <v>1700</v>
      </c>
    </row>
    <row r="310" customHeight="1" spans="1:7">
      <c r="A310" s="25"/>
      <c r="B310" s="26"/>
      <c r="C310" s="32" t="s">
        <v>183</v>
      </c>
      <c r="D310" s="27" t="s">
        <v>12</v>
      </c>
      <c r="E310" s="30">
        <v>1</v>
      </c>
      <c r="F310" s="45">
        <v>1000</v>
      </c>
      <c r="G310" s="29">
        <f t="shared" si="9"/>
        <v>1000</v>
      </c>
    </row>
    <row r="311" customHeight="1" spans="1:7">
      <c r="A311" s="25"/>
      <c r="B311" s="26"/>
      <c r="C311" s="32" t="s">
        <v>76</v>
      </c>
      <c r="D311" s="27" t="s">
        <v>77</v>
      </c>
      <c r="E311" s="33">
        <v>35</v>
      </c>
      <c r="F311" s="45">
        <v>65</v>
      </c>
      <c r="G311" s="29">
        <f t="shared" si="9"/>
        <v>2275</v>
      </c>
    </row>
    <row r="312" customHeight="1" spans="1:7">
      <c r="A312" s="25"/>
      <c r="B312" s="26"/>
      <c r="C312" s="32" t="s">
        <v>79</v>
      </c>
      <c r="D312" s="27" t="s">
        <v>77</v>
      </c>
      <c r="E312" s="33">
        <v>94.47</v>
      </c>
      <c r="F312" s="45">
        <v>560</v>
      </c>
      <c r="G312" s="29">
        <f t="shared" si="9"/>
        <v>52903.2</v>
      </c>
    </row>
    <row r="313" customHeight="1" spans="1:7">
      <c r="A313" s="25"/>
      <c r="B313" s="26" t="s">
        <v>23</v>
      </c>
      <c r="C313" s="27"/>
      <c r="D313" s="27"/>
      <c r="E313" s="44"/>
      <c r="F313" s="45"/>
      <c r="G313" s="39">
        <f>SUM(G288:G312)</f>
        <v>71948.2</v>
      </c>
    </row>
    <row r="314" customHeight="1" spans="1:7">
      <c r="A314" s="25">
        <v>6</v>
      </c>
      <c r="B314" s="26" t="s">
        <v>548</v>
      </c>
      <c r="C314" s="27" t="s">
        <v>549</v>
      </c>
      <c r="D314" s="27" t="s">
        <v>12</v>
      </c>
      <c r="E314" s="50">
        <v>5</v>
      </c>
      <c r="F314" s="45">
        <v>10</v>
      </c>
      <c r="G314" s="29">
        <f t="shared" ref="G314:G356" si="10">E314*F314</f>
        <v>50</v>
      </c>
    </row>
    <row r="315" customHeight="1" spans="1:7">
      <c r="A315" s="25"/>
      <c r="B315" s="26"/>
      <c r="C315" s="27" t="s">
        <v>137</v>
      </c>
      <c r="D315" s="27" t="s">
        <v>12</v>
      </c>
      <c r="E315" s="50">
        <v>15</v>
      </c>
      <c r="F315" s="45">
        <v>20</v>
      </c>
      <c r="G315" s="29">
        <f t="shared" si="10"/>
        <v>300</v>
      </c>
    </row>
    <row r="316" customHeight="1" spans="1:7">
      <c r="A316" s="25"/>
      <c r="B316" s="26"/>
      <c r="C316" s="27" t="s">
        <v>45</v>
      </c>
      <c r="D316" s="27" t="s">
        <v>12</v>
      </c>
      <c r="E316" s="50">
        <v>5</v>
      </c>
      <c r="F316" s="45">
        <v>90</v>
      </c>
      <c r="G316" s="29">
        <f t="shared" si="10"/>
        <v>450</v>
      </c>
    </row>
    <row r="317" customHeight="1" spans="1:7">
      <c r="A317" s="25"/>
      <c r="B317" s="26"/>
      <c r="C317" s="27" t="s">
        <v>51</v>
      </c>
      <c r="D317" s="27" t="s">
        <v>12</v>
      </c>
      <c r="E317" s="50">
        <v>9</v>
      </c>
      <c r="F317" s="45">
        <v>10</v>
      </c>
      <c r="G317" s="29">
        <f t="shared" si="10"/>
        <v>90</v>
      </c>
    </row>
    <row r="318" customHeight="1" spans="1:7">
      <c r="A318" s="25"/>
      <c r="B318" s="26"/>
      <c r="C318" s="27" t="s">
        <v>550</v>
      </c>
      <c r="D318" s="27" t="s">
        <v>12</v>
      </c>
      <c r="E318" s="50">
        <v>89</v>
      </c>
      <c r="F318" s="45">
        <v>10</v>
      </c>
      <c r="G318" s="29">
        <f t="shared" si="10"/>
        <v>890</v>
      </c>
    </row>
    <row r="319" customHeight="1" spans="1:7">
      <c r="A319" s="25"/>
      <c r="B319" s="26"/>
      <c r="C319" s="27" t="s">
        <v>551</v>
      </c>
      <c r="D319" s="27" t="s">
        <v>12</v>
      </c>
      <c r="E319" s="50">
        <v>135</v>
      </c>
      <c r="F319" s="45">
        <v>50</v>
      </c>
      <c r="G319" s="29">
        <f t="shared" si="10"/>
        <v>6750</v>
      </c>
    </row>
    <row r="320" customHeight="1" spans="1:7">
      <c r="A320" s="25"/>
      <c r="B320" s="26"/>
      <c r="C320" s="27" t="s">
        <v>552</v>
      </c>
      <c r="D320" s="27" t="s">
        <v>12</v>
      </c>
      <c r="E320" s="28">
        <v>8</v>
      </c>
      <c r="F320" s="29">
        <v>600</v>
      </c>
      <c r="G320" s="29">
        <f t="shared" si="10"/>
        <v>4800</v>
      </c>
    </row>
    <row r="321" customHeight="1" spans="1:7">
      <c r="A321" s="25"/>
      <c r="B321" s="26"/>
      <c r="C321" s="42" t="s">
        <v>553</v>
      </c>
      <c r="D321" s="27" t="s">
        <v>12</v>
      </c>
      <c r="E321" s="28">
        <v>2</v>
      </c>
      <c r="F321" s="29">
        <v>50</v>
      </c>
      <c r="G321" s="29">
        <f t="shared" si="10"/>
        <v>100</v>
      </c>
    </row>
    <row r="322" customHeight="1" spans="1:7">
      <c r="A322" s="25"/>
      <c r="B322" s="26"/>
      <c r="C322" s="42" t="s">
        <v>18</v>
      </c>
      <c r="D322" s="27" t="s">
        <v>12</v>
      </c>
      <c r="E322" s="28">
        <v>7</v>
      </c>
      <c r="F322" s="29">
        <v>120</v>
      </c>
      <c r="G322" s="29">
        <f t="shared" si="10"/>
        <v>840</v>
      </c>
    </row>
    <row r="323" customHeight="1" spans="1:7">
      <c r="A323" s="25"/>
      <c r="B323" s="26"/>
      <c r="C323" s="42" t="s">
        <v>11</v>
      </c>
      <c r="D323" s="27" t="s">
        <v>12</v>
      </c>
      <c r="E323" s="28">
        <v>3</v>
      </c>
      <c r="F323" s="29">
        <v>200</v>
      </c>
      <c r="G323" s="29">
        <f t="shared" si="10"/>
        <v>600</v>
      </c>
    </row>
    <row r="324" customHeight="1" spans="1:7">
      <c r="A324" s="25"/>
      <c r="B324" s="26"/>
      <c r="C324" s="42" t="s">
        <v>53</v>
      </c>
      <c r="D324" s="27" t="s">
        <v>12</v>
      </c>
      <c r="E324" s="28">
        <v>3</v>
      </c>
      <c r="F324" s="29">
        <v>10</v>
      </c>
      <c r="G324" s="29">
        <f t="shared" si="10"/>
        <v>30</v>
      </c>
    </row>
    <row r="325" customHeight="1" spans="1:7">
      <c r="A325" s="25"/>
      <c r="B325" s="26"/>
      <c r="C325" s="42" t="s">
        <v>88</v>
      </c>
      <c r="D325" s="27" t="s">
        <v>12</v>
      </c>
      <c r="E325" s="28">
        <v>4</v>
      </c>
      <c r="F325" s="29">
        <v>220</v>
      </c>
      <c r="G325" s="29">
        <f t="shared" si="10"/>
        <v>880</v>
      </c>
    </row>
    <row r="326" customHeight="1" spans="1:7">
      <c r="A326" s="25"/>
      <c r="B326" s="26"/>
      <c r="C326" s="27" t="s">
        <v>150</v>
      </c>
      <c r="D326" s="27" t="s">
        <v>12</v>
      </c>
      <c r="E326" s="30">
        <v>1</v>
      </c>
      <c r="F326" s="31">
        <v>100</v>
      </c>
      <c r="G326" s="29">
        <f t="shared" si="10"/>
        <v>100</v>
      </c>
    </row>
    <row r="327" customHeight="1" spans="1:7">
      <c r="A327" s="25"/>
      <c r="B327" s="26"/>
      <c r="C327" s="27" t="s">
        <v>50</v>
      </c>
      <c r="D327" s="27" t="s">
        <v>12</v>
      </c>
      <c r="E327" s="30">
        <v>2</v>
      </c>
      <c r="F327" s="31">
        <v>220</v>
      </c>
      <c r="G327" s="29">
        <f t="shared" si="10"/>
        <v>440</v>
      </c>
    </row>
    <row r="328" customHeight="1" spans="1:7">
      <c r="A328" s="25"/>
      <c r="B328" s="26"/>
      <c r="C328" s="27" t="s">
        <v>110</v>
      </c>
      <c r="D328" s="27" t="s">
        <v>12</v>
      </c>
      <c r="E328" s="30">
        <v>1</v>
      </c>
      <c r="F328" s="31">
        <v>220</v>
      </c>
      <c r="G328" s="29">
        <f t="shared" si="10"/>
        <v>220</v>
      </c>
    </row>
    <row r="329" customHeight="1" spans="1:7">
      <c r="A329" s="25"/>
      <c r="B329" s="26"/>
      <c r="C329" s="27" t="s">
        <v>40</v>
      </c>
      <c r="D329" s="27" t="s">
        <v>12</v>
      </c>
      <c r="E329" s="30">
        <v>2</v>
      </c>
      <c r="F329" s="31">
        <v>90</v>
      </c>
      <c r="G329" s="29">
        <f t="shared" si="10"/>
        <v>180</v>
      </c>
    </row>
    <row r="330" customHeight="1" spans="1:7">
      <c r="A330" s="25"/>
      <c r="B330" s="26"/>
      <c r="C330" s="27" t="s">
        <v>352</v>
      </c>
      <c r="D330" s="27" t="s">
        <v>12</v>
      </c>
      <c r="E330" s="30">
        <v>2</v>
      </c>
      <c r="F330" s="31">
        <v>5</v>
      </c>
      <c r="G330" s="29">
        <f t="shared" si="10"/>
        <v>10</v>
      </c>
    </row>
    <row r="331" customHeight="1" spans="1:7">
      <c r="A331" s="25"/>
      <c r="B331" s="26"/>
      <c r="C331" s="27" t="s">
        <v>348</v>
      </c>
      <c r="D331" s="27" t="s">
        <v>12</v>
      </c>
      <c r="E331" s="30">
        <v>2</v>
      </c>
      <c r="F331" s="31">
        <v>90</v>
      </c>
      <c r="G331" s="29">
        <f t="shared" si="10"/>
        <v>180</v>
      </c>
    </row>
    <row r="332" customHeight="1" spans="1:7">
      <c r="A332" s="25"/>
      <c r="B332" s="26"/>
      <c r="C332" s="27" t="s">
        <v>344</v>
      </c>
      <c r="D332" s="27" t="s">
        <v>12</v>
      </c>
      <c r="E332" s="30">
        <v>2</v>
      </c>
      <c r="F332" s="31">
        <v>20</v>
      </c>
      <c r="G332" s="29">
        <f t="shared" si="10"/>
        <v>40</v>
      </c>
    </row>
    <row r="333" customHeight="1" spans="1:7">
      <c r="A333" s="25"/>
      <c r="B333" s="26"/>
      <c r="C333" s="27" t="s">
        <v>457</v>
      </c>
      <c r="D333" s="27" t="s">
        <v>12</v>
      </c>
      <c r="E333" s="30">
        <v>1</v>
      </c>
      <c r="F333" s="31">
        <v>10</v>
      </c>
      <c r="G333" s="29">
        <f t="shared" si="10"/>
        <v>10</v>
      </c>
    </row>
    <row r="334" customHeight="1" spans="1:7">
      <c r="A334" s="25"/>
      <c r="B334" s="26"/>
      <c r="C334" s="27" t="s">
        <v>85</v>
      </c>
      <c r="D334" s="27" t="s">
        <v>17</v>
      </c>
      <c r="E334" s="30">
        <v>2</v>
      </c>
      <c r="F334" s="31">
        <v>4000</v>
      </c>
      <c r="G334" s="29">
        <f t="shared" si="10"/>
        <v>8000</v>
      </c>
    </row>
    <row r="335" customHeight="1" spans="1:7">
      <c r="A335" s="25"/>
      <c r="B335" s="26"/>
      <c r="C335" s="32" t="s">
        <v>76</v>
      </c>
      <c r="D335" s="27" t="s">
        <v>77</v>
      </c>
      <c r="E335" s="33">
        <v>19.24</v>
      </c>
      <c r="F335" s="31">
        <v>65</v>
      </c>
      <c r="G335" s="29">
        <f t="shared" ref="G335:G359" si="11">E335*F335</f>
        <v>1250.6</v>
      </c>
    </row>
    <row r="336" customHeight="1" spans="1:7">
      <c r="A336" s="25"/>
      <c r="B336" s="26"/>
      <c r="C336" s="32"/>
      <c r="D336" s="27" t="s">
        <v>77</v>
      </c>
      <c r="E336" s="33">
        <v>21.84</v>
      </c>
      <c r="F336" s="31">
        <v>65</v>
      </c>
      <c r="G336" s="29">
        <f t="shared" si="11"/>
        <v>1419.6</v>
      </c>
    </row>
    <row r="337" customHeight="1" spans="1:7">
      <c r="A337" s="25"/>
      <c r="B337" s="26"/>
      <c r="C337" s="32"/>
      <c r="D337" s="27" t="s">
        <v>77</v>
      </c>
      <c r="E337" s="33">
        <v>11.9</v>
      </c>
      <c r="F337" s="31">
        <v>65</v>
      </c>
      <c r="G337" s="29">
        <f t="shared" si="11"/>
        <v>773.5</v>
      </c>
    </row>
    <row r="338" customHeight="1" spans="1:7">
      <c r="A338" s="25"/>
      <c r="B338" s="26"/>
      <c r="C338" s="32"/>
      <c r="D338" s="27" t="s">
        <v>77</v>
      </c>
      <c r="E338" s="33">
        <v>20</v>
      </c>
      <c r="F338" s="31">
        <v>65</v>
      </c>
      <c r="G338" s="29">
        <f t="shared" si="11"/>
        <v>1300</v>
      </c>
    </row>
    <row r="339" customHeight="1" spans="1:7">
      <c r="A339" s="25"/>
      <c r="B339" s="26"/>
      <c r="C339" s="32"/>
      <c r="D339" s="27" t="s">
        <v>77</v>
      </c>
      <c r="E339" s="33">
        <v>15.99</v>
      </c>
      <c r="F339" s="31">
        <v>65</v>
      </c>
      <c r="G339" s="29">
        <f t="shared" si="11"/>
        <v>1039.35</v>
      </c>
    </row>
    <row r="340" customHeight="1" spans="1:7">
      <c r="A340" s="25"/>
      <c r="B340" s="26"/>
      <c r="C340" s="32"/>
      <c r="D340" s="27" t="s">
        <v>77</v>
      </c>
      <c r="E340" s="33">
        <v>45.15</v>
      </c>
      <c r="F340" s="31">
        <v>65</v>
      </c>
      <c r="G340" s="29">
        <f t="shared" si="11"/>
        <v>2934.75</v>
      </c>
    </row>
    <row r="341" customHeight="1" spans="1:7">
      <c r="A341" s="25"/>
      <c r="B341" s="26"/>
      <c r="C341" s="32" t="s">
        <v>78</v>
      </c>
      <c r="D341" s="27" t="s">
        <v>14</v>
      </c>
      <c r="E341" s="33">
        <v>4.8</v>
      </c>
      <c r="F341" s="31">
        <v>180</v>
      </c>
      <c r="G341" s="29">
        <f t="shared" si="11"/>
        <v>864</v>
      </c>
    </row>
    <row r="342" customHeight="1" spans="1:7">
      <c r="A342" s="25"/>
      <c r="B342" s="26"/>
      <c r="C342" s="32" t="s">
        <v>141</v>
      </c>
      <c r="D342" s="27" t="s">
        <v>77</v>
      </c>
      <c r="E342" s="33">
        <v>15.22</v>
      </c>
      <c r="F342" s="45">
        <v>100</v>
      </c>
      <c r="G342" s="29">
        <f t="shared" si="11"/>
        <v>1522</v>
      </c>
    </row>
    <row r="343" customHeight="1" spans="1:7">
      <c r="A343" s="25"/>
      <c r="B343" s="26"/>
      <c r="C343" s="32"/>
      <c r="D343" s="27" t="s">
        <v>77</v>
      </c>
      <c r="E343" s="33">
        <v>0.99</v>
      </c>
      <c r="F343" s="45">
        <v>100</v>
      </c>
      <c r="G343" s="29">
        <f t="shared" si="11"/>
        <v>99</v>
      </c>
    </row>
    <row r="344" customHeight="1" spans="1:7">
      <c r="A344" s="25"/>
      <c r="B344" s="26"/>
      <c r="C344" s="32"/>
      <c r="D344" s="27" t="s">
        <v>77</v>
      </c>
      <c r="E344" s="33">
        <v>1.5</v>
      </c>
      <c r="F344" s="45">
        <v>100</v>
      </c>
      <c r="G344" s="29">
        <f t="shared" si="11"/>
        <v>150</v>
      </c>
    </row>
    <row r="345" customHeight="1" spans="1:7">
      <c r="A345" s="25"/>
      <c r="B345" s="26"/>
      <c r="C345" s="32" t="s">
        <v>321</v>
      </c>
      <c r="D345" s="27" t="s">
        <v>77</v>
      </c>
      <c r="E345" s="33">
        <v>143.21</v>
      </c>
      <c r="F345" s="31">
        <v>120</v>
      </c>
      <c r="G345" s="29">
        <f t="shared" si="11"/>
        <v>17185.2</v>
      </c>
    </row>
    <row r="346" customHeight="1" spans="1:7">
      <c r="A346" s="25"/>
      <c r="B346" s="26"/>
      <c r="C346" s="32"/>
      <c r="D346" s="27" t="s">
        <v>77</v>
      </c>
      <c r="E346" s="33">
        <v>8.36</v>
      </c>
      <c r="F346" s="31">
        <v>120</v>
      </c>
      <c r="G346" s="29">
        <f t="shared" si="11"/>
        <v>1003.2</v>
      </c>
    </row>
    <row r="347" customHeight="1" spans="1:7">
      <c r="A347" s="25"/>
      <c r="B347" s="26"/>
      <c r="C347" s="32" t="s">
        <v>154</v>
      </c>
      <c r="D347" s="27" t="s">
        <v>14</v>
      </c>
      <c r="E347" s="33">
        <v>0.43</v>
      </c>
      <c r="F347" s="31">
        <v>120</v>
      </c>
      <c r="G347" s="29">
        <f t="shared" si="11"/>
        <v>51.6</v>
      </c>
    </row>
    <row r="348" customHeight="1" spans="1:7">
      <c r="A348" s="25"/>
      <c r="B348" s="26"/>
      <c r="C348" s="34" t="s">
        <v>143</v>
      </c>
      <c r="D348" s="27" t="s">
        <v>14</v>
      </c>
      <c r="E348" s="33">
        <v>3.39</v>
      </c>
      <c r="F348" s="31">
        <v>180</v>
      </c>
      <c r="G348" s="29">
        <f t="shared" si="11"/>
        <v>610.2</v>
      </c>
    </row>
    <row r="349" customHeight="1" spans="1:7">
      <c r="A349" s="25"/>
      <c r="B349" s="26"/>
      <c r="C349" s="49"/>
      <c r="D349" s="27" t="s">
        <v>14</v>
      </c>
      <c r="E349" s="33">
        <v>4.6</v>
      </c>
      <c r="F349" s="31">
        <v>180</v>
      </c>
      <c r="G349" s="29">
        <f t="shared" si="11"/>
        <v>828</v>
      </c>
    </row>
    <row r="350" ht="23" customHeight="1" spans="1:7">
      <c r="A350" s="25"/>
      <c r="B350" s="26"/>
      <c r="C350" s="35"/>
      <c r="D350" s="27" t="s">
        <v>14</v>
      </c>
      <c r="E350" s="33">
        <v>0.4</v>
      </c>
      <c r="F350" s="31">
        <v>180</v>
      </c>
      <c r="G350" s="29">
        <f t="shared" si="11"/>
        <v>72</v>
      </c>
    </row>
    <row r="351" ht="23" customHeight="1" spans="1:7">
      <c r="A351" s="25"/>
      <c r="B351" s="26"/>
      <c r="C351" s="51" t="s">
        <v>355</v>
      </c>
      <c r="D351" s="27" t="s">
        <v>14</v>
      </c>
      <c r="E351" s="33">
        <v>5.19</v>
      </c>
      <c r="F351" s="31">
        <v>180</v>
      </c>
      <c r="G351" s="29">
        <f t="shared" si="11"/>
        <v>934.2</v>
      </c>
    </row>
    <row r="352" ht="23" customHeight="1" spans="1:7">
      <c r="A352" s="25"/>
      <c r="B352" s="26"/>
      <c r="C352" s="51" t="s">
        <v>320</v>
      </c>
      <c r="D352" s="27" t="s">
        <v>14</v>
      </c>
      <c r="E352" s="33">
        <v>2.86</v>
      </c>
      <c r="F352" s="31">
        <v>340</v>
      </c>
      <c r="G352" s="29">
        <f t="shared" si="11"/>
        <v>972.4</v>
      </c>
    </row>
    <row r="353" ht="36" customHeight="1" spans="1:7">
      <c r="A353" s="25"/>
      <c r="B353" s="26"/>
      <c r="C353" s="46" t="s">
        <v>554</v>
      </c>
      <c r="D353" s="27" t="s">
        <v>404</v>
      </c>
      <c r="E353" s="33">
        <v>10.2</v>
      </c>
      <c r="F353" s="31">
        <v>160</v>
      </c>
      <c r="G353" s="29">
        <f t="shared" si="11"/>
        <v>1632</v>
      </c>
    </row>
    <row r="354" customHeight="1" spans="1:7">
      <c r="A354" s="25"/>
      <c r="B354" s="26"/>
      <c r="C354" s="32" t="s">
        <v>97</v>
      </c>
      <c r="D354" s="27" t="s">
        <v>98</v>
      </c>
      <c r="E354" s="33">
        <v>1</v>
      </c>
      <c r="F354" s="31">
        <v>200</v>
      </c>
      <c r="G354" s="29">
        <f t="shared" si="11"/>
        <v>200</v>
      </c>
    </row>
    <row r="355" customHeight="1" spans="1:7">
      <c r="A355" s="25"/>
      <c r="B355" s="26"/>
      <c r="C355" s="32" t="s">
        <v>369</v>
      </c>
      <c r="D355" s="27" t="s">
        <v>38</v>
      </c>
      <c r="E355" s="33">
        <v>1</v>
      </c>
      <c r="F355" s="31">
        <v>2000</v>
      </c>
      <c r="G355" s="29">
        <f t="shared" si="11"/>
        <v>2000</v>
      </c>
    </row>
    <row r="356" customHeight="1" spans="1:7">
      <c r="A356" s="25"/>
      <c r="B356" s="26"/>
      <c r="C356" s="32" t="s">
        <v>99</v>
      </c>
      <c r="D356" s="27"/>
      <c r="E356" s="33">
        <v>18.9</v>
      </c>
      <c r="F356" s="31">
        <v>70</v>
      </c>
      <c r="G356" s="29">
        <f t="shared" si="11"/>
        <v>1323</v>
      </c>
    </row>
    <row r="357" customHeight="1" spans="1:7">
      <c r="A357" s="25"/>
      <c r="B357" s="26"/>
      <c r="C357" s="32" t="s">
        <v>146</v>
      </c>
      <c r="D357" s="27" t="s">
        <v>77</v>
      </c>
      <c r="E357" s="33">
        <v>234.54</v>
      </c>
      <c r="F357" s="31">
        <v>820</v>
      </c>
      <c r="G357" s="29">
        <f t="shared" si="11"/>
        <v>192322.8</v>
      </c>
    </row>
    <row r="358" customHeight="1" spans="1:7">
      <c r="A358" s="25"/>
      <c r="B358" s="26"/>
      <c r="C358" s="32" t="s">
        <v>100</v>
      </c>
      <c r="D358" s="27" t="s">
        <v>77</v>
      </c>
      <c r="E358" s="33">
        <v>92.23</v>
      </c>
      <c r="F358" s="31">
        <v>420</v>
      </c>
      <c r="G358" s="29">
        <f t="shared" si="11"/>
        <v>38736.6</v>
      </c>
    </row>
    <row r="359" customHeight="1" spans="1:7">
      <c r="A359" s="25"/>
      <c r="B359" s="26"/>
      <c r="C359" s="32" t="s">
        <v>79</v>
      </c>
      <c r="D359" s="27" t="s">
        <v>77</v>
      </c>
      <c r="E359" s="33">
        <v>53.53</v>
      </c>
      <c r="F359" s="31">
        <v>560</v>
      </c>
      <c r="G359" s="29">
        <f t="shared" si="11"/>
        <v>29976.8</v>
      </c>
    </row>
    <row r="360" customHeight="1" spans="1:7">
      <c r="A360" s="25"/>
      <c r="B360" s="26" t="s">
        <v>23</v>
      </c>
      <c r="C360" s="27"/>
      <c r="D360" s="27"/>
      <c r="E360" s="33"/>
      <c r="F360" s="31"/>
      <c r="G360" s="39">
        <f>SUM(G314:G359)</f>
        <v>324160.8</v>
      </c>
    </row>
    <row r="361" customHeight="1" spans="1:7">
      <c r="A361" s="25">
        <v>7</v>
      </c>
      <c r="B361" s="26" t="s">
        <v>555</v>
      </c>
      <c r="C361" s="27" t="s">
        <v>31</v>
      </c>
      <c r="D361" s="27" t="s">
        <v>12</v>
      </c>
      <c r="E361" s="30">
        <v>9</v>
      </c>
      <c r="F361" s="31">
        <v>100</v>
      </c>
      <c r="G361" s="29">
        <f t="shared" ref="G361:G384" si="12">E361*F361</f>
        <v>900</v>
      </c>
    </row>
    <row r="362" customHeight="1" spans="1:7">
      <c r="A362" s="25"/>
      <c r="B362" s="26"/>
      <c r="C362" s="27" t="s">
        <v>11</v>
      </c>
      <c r="D362" s="27" t="s">
        <v>12</v>
      </c>
      <c r="E362" s="30">
        <v>10</v>
      </c>
      <c r="F362" s="31">
        <v>200</v>
      </c>
      <c r="G362" s="29">
        <f t="shared" si="12"/>
        <v>2000</v>
      </c>
    </row>
    <row r="363" customHeight="1" spans="1:7">
      <c r="A363" s="25"/>
      <c r="B363" s="26"/>
      <c r="C363" s="27" t="s">
        <v>556</v>
      </c>
      <c r="D363" s="27"/>
      <c r="E363" s="30">
        <v>1</v>
      </c>
      <c r="F363" s="31">
        <v>220</v>
      </c>
      <c r="G363" s="29">
        <f t="shared" si="12"/>
        <v>220</v>
      </c>
    </row>
    <row r="364" customHeight="1" spans="1:7">
      <c r="A364" s="25"/>
      <c r="B364" s="26"/>
      <c r="C364" s="27" t="s">
        <v>44</v>
      </c>
      <c r="D364" s="27"/>
      <c r="E364" s="30">
        <v>1</v>
      </c>
      <c r="F364" s="31">
        <v>120</v>
      </c>
      <c r="G364" s="29">
        <f t="shared" si="12"/>
        <v>120</v>
      </c>
    </row>
    <row r="365" customHeight="1" spans="1:7">
      <c r="A365" s="25"/>
      <c r="B365" s="26"/>
      <c r="C365" s="42" t="s">
        <v>132</v>
      </c>
      <c r="D365" s="27"/>
      <c r="E365" s="30">
        <v>2</v>
      </c>
      <c r="F365" s="31">
        <v>10</v>
      </c>
      <c r="G365" s="29">
        <f t="shared" si="12"/>
        <v>20</v>
      </c>
    </row>
    <row r="366" customHeight="1" spans="1:7">
      <c r="A366" s="25"/>
      <c r="B366" s="26"/>
      <c r="C366" s="27" t="s">
        <v>93</v>
      </c>
      <c r="D366" s="27"/>
      <c r="E366" s="30">
        <v>1</v>
      </c>
      <c r="F366" s="31">
        <v>90</v>
      </c>
      <c r="G366" s="29">
        <f t="shared" si="12"/>
        <v>90</v>
      </c>
    </row>
    <row r="367" customHeight="1" spans="1:7">
      <c r="A367" s="25"/>
      <c r="B367" s="26"/>
      <c r="C367" s="27" t="s">
        <v>74</v>
      </c>
      <c r="D367" s="27"/>
      <c r="E367" s="30">
        <v>12</v>
      </c>
      <c r="F367" s="31">
        <v>50</v>
      </c>
      <c r="G367" s="29">
        <f t="shared" si="12"/>
        <v>600</v>
      </c>
    </row>
    <row r="368" customHeight="1" spans="1:7">
      <c r="A368" s="25"/>
      <c r="B368" s="26"/>
      <c r="C368" s="27" t="s">
        <v>18</v>
      </c>
      <c r="D368" s="27" t="s">
        <v>12</v>
      </c>
      <c r="E368" s="30">
        <v>7</v>
      </c>
      <c r="F368" s="31">
        <v>120</v>
      </c>
      <c r="G368" s="29">
        <f t="shared" si="12"/>
        <v>840</v>
      </c>
    </row>
    <row r="369" customHeight="1" spans="1:7">
      <c r="A369" s="25"/>
      <c r="B369" s="26"/>
      <c r="C369" s="27" t="s">
        <v>63</v>
      </c>
      <c r="D369" s="27" t="s">
        <v>12</v>
      </c>
      <c r="E369" s="30">
        <v>9</v>
      </c>
      <c r="F369" s="31">
        <v>20</v>
      </c>
      <c r="G369" s="29">
        <f t="shared" si="12"/>
        <v>180</v>
      </c>
    </row>
    <row r="370" customHeight="1" spans="1:7">
      <c r="A370" s="25"/>
      <c r="B370" s="26"/>
      <c r="C370" s="27" t="s">
        <v>92</v>
      </c>
      <c r="D370" s="27" t="s">
        <v>12</v>
      </c>
      <c r="E370" s="30">
        <v>5</v>
      </c>
      <c r="F370" s="31">
        <v>220</v>
      </c>
      <c r="G370" s="29">
        <f t="shared" si="12"/>
        <v>1100</v>
      </c>
    </row>
    <row r="371" customHeight="1" spans="1:7">
      <c r="A371" s="25"/>
      <c r="B371" s="26"/>
      <c r="C371" s="42" t="s">
        <v>88</v>
      </c>
      <c r="D371" s="27" t="s">
        <v>12</v>
      </c>
      <c r="E371" s="28">
        <v>1</v>
      </c>
      <c r="F371" s="29">
        <v>220</v>
      </c>
      <c r="G371" s="29">
        <f t="shared" si="12"/>
        <v>220</v>
      </c>
    </row>
    <row r="372" customHeight="1" spans="1:7">
      <c r="A372" s="25"/>
      <c r="B372" s="26"/>
      <c r="C372" s="42" t="s">
        <v>161</v>
      </c>
      <c r="D372" s="27" t="s">
        <v>12</v>
      </c>
      <c r="E372" s="28">
        <v>2</v>
      </c>
      <c r="F372" s="29">
        <v>90</v>
      </c>
      <c r="G372" s="29">
        <f t="shared" si="12"/>
        <v>180</v>
      </c>
    </row>
    <row r="373" customHeight="1" spans="1:7">
      <c r="A373" s="25"/>
      <c r="B373" s="26"/>
      <c r="C373" s="27" t="s">
        <v>68</v>
      </c>
      <c r="D373" s="27" t="s">
        <v>12</v>
      </c>
      <c r="E373" s="30">
        <v>1</v>
      </c>
      <c r="F373" s="31">
        <v>200</v>
      </c>
      <c r="G373" s="29">
        <f t="shared" si="12"/>
        <v>200</v>
      </c>
    </row>
    <row r="374" customHeight="1" spans="1:7">
      <c r="A374" s="25"/>
      <c r="B374" s="26"/>
      <c r="C374" s="27" t="s">
        <v>33</v>
      </c>
      <c r="D374" s="27" t="s">
        <v>12</v>
      </c>
      <c r="E374" s="30">
        <v>5</v>
      </c>
      <c r="F374" s="31">
        <v>220</v>
      </c>
      <c r="G374" s="29">
        <f t="shared" si="12"/>
        <v>1100</v>
      </c>
    </row>
    <row r="375" customHeight="1" spans="1:7">
      <c r="A375" s="25"/>
      <c r="B375" s="26"/>
      <c r="C375" s="27" t="s">
        <v>110</v>
      </c>
      <c r="D375" s="27" t="s">
        <v>12</v>
      </c>
      <c r="E375" s="30">
        <v>1</v>
      </c>
      <c r="F375" s="31">
        <v>200</v>
      </c>
      <c r="G375" s="29">
        <f t="shared" si="12"/>
        <v>200</v>
      </c>
    </row>
    <row r="376" customHeight="1" spans="1:7">
      <c r="A376" s="25"/>
      <c r="B376" s="26"/>
      <c r="C376" s="27" t="s">
        <v>402</v>
      </c>
      <c r="D376" s="27" t="s">
        <v>12</v>
      </c>
      <c r="E376" s="30">
        <v>2</v>
      </c>
      <c r="F376" s="31">
        <v>100</v>
      </c>
      <c r="G376" s="29">
        <f t="shared" si="12"/>
        <v>200</v>
      </c>
    </row>
    <row r="377" customHeight="1" spans="1:7">
      <c r="A377" s="25"/>
      <c r="B377" s="26"/>
      <c r="C377" s="27" t="s">
        <v>50</v>
      </c>
      <c r="D377" s="27" t="s">
        <v>12</v>
      </c>
      <c r="E377" s="30">
        <v>4</v>
      </c>
      <c r="F377" s="31">
        <v>220</v>
      </c>
      <c r="G377" s="29">
        <f t="shared" si="12"/>
        <v>880</v>
      </c>
    </row>
    <row r="378" customHeight="1" spans="1:7">
      <c r="A378" s="25"/>
      <c r="B378" s="26"/>
      <c r="C378" s="27" t="s">
        <v>45</v>
      </c>
      <c r="D378" s="27" t="s">
        <v>12</v>
      </c>
      <c r="E378" s="30">
        <v>4</v>
      </c>
      <c r="F378" s="31">
        <v>90</v>
      </c>
      <c r="G378" s="29">
        <f t="shared" si="12"/>
        <v>360</v>
      </c>
    </row>
    <row r="379" customHeight="1" spans="1:7">
      <c r="A379" s="25"/>
      <c r="B379" s="26"/>
      <c r="C379" s="27" t="s">
        <v>506</v>
      </c>
      <c r="D379" s="27" t="s">
        <v>12</v>
      </c>
      <c r="E379" s="30">
        <v>3</v>
      </c>
      <c r="F379" s="31">
        <v>20</v>
      </c>
      <c r="G379" s="29">
        <f t="shared" si="12"/>
        <v>60</v>
      </c>
    </row>
    <row r="380" customHeight="1" spans="1:7">
      <c r="A380" s="25"/>
      <c r="B380" s="26"/>
      <c r="C380" s="27" t="s">
        <v>359</v>
      </c>
      <c r="D380" s="27" t="s">
        <v>12</v>
      </c>
      <c r="E380" s="30">
        <v>1</v>
      </c>
      <c r="F380" s="31">
        <v>200</v>
      </c>
      <c r="G380" s="29">
        <f t="shared" si="12"/>
        <v>200</v>
      </c>
    </row>
    <row r="381" customHeight="1" spans="1:7">
      <c r="A381" s="25"/>
      <c r="B381" s="26"/>
      <c r="C381" s="27" t="s">
        <v>137</v>
      </c>
      <c r="D381" s="27" t="s">
        <v>12</v>
      </c>
      <c r="E381" s="30">
        <v>10</v>
      </c>
      <c r="F381" s="31">
        <v>20</v>
      </c>
      <c r="G381" s="29">
        <f t="shared" si="12"/>
        <v>200</v>
      </c>
    </row>
    <row r="382" customHeight="1" spans="1:7">
      <c r="A382" s="25"/>
      <c r="B382" s="26"/>
      <c r="C382" s="27" t="s">
        <v>91</v>
      </c>
      <c r="D382" s="27" t="s">
        <v>71</v>
      </c>
      <c r="E382" s="30">
        <v>2</v>
      </c>
      <c r="F382" s="31">
        <v>160</v>
      </c>
      <c r="G382" s="29">
        <f t="shared" si="12"/>
        <v>320</v>
      </c>
    </row>
    <row r="383" customHeight="1" spans="1:7">
      <c r="A383" s="25"/>
      <c r="B383" s="26"/>
      <c r="C383" s="27" t="s">
        <v>557</v>
      </c>
      <c r="D383" s="27" t="s">
        <v>12</v>
      </c>
      <c r="E383" s="30">
        <v>1</v>
      </c>
      <c r="F383" s="31">
        <v>20</v>
      </c>
      <c r="G383" s="29">
        <f t="shared" si="12"/>
        <v>20</v>
      </c>
    </row>
    <row r="384" customHeight="1" spans="1:7">
      <c r="A384" s="25"/>
      <c r="B384" s="26"/>
      <c r="C384" s="27" t="s">
        <v>545</v>
      </c>
      <c r="D384" s="27" t="s">
        <v>17</v>
      </c>
      <c r="E384" s="30">
        <v>1</v>
      </c>
      <c r="F384" s="31">
        <v>3300</v>
      </c>
      <c r="G384" s="29">
        <f t="shared" si="12"/>
        <v>3300</v>
      </c>
    </row>
    <row r="385" customHeight="1" spans="1:7">
      <c r="A385" s="25"/>
      <c r="B385" s="26" t="s">
        <v>23</v>
      </c>
      <c r="C385" s="27"/>
      <c r="D385" s="27"/>
      <c r="E385" s="30"/>
      <c r="F385" s="31"/>
      <c r="G385" s="39">
        <f>SUM(G361:G384)</f>
        <v>13510</v>
      </c>
    </row>
    <row r="386" customHeight="1" spans="1:7">
      <c r="A386" s="25">
        <v>8</v>
      </c>
      <c r="B386" s="40" t="s">
        <v>558</v>
      </c>
      <c r="C386" s="27" t="s">
        <v>11</v>
      </c>
      <c r="D386" s="27" t="s">
        <v>12</v>
      </c>
      <c r="E386" s="30">
        <v>5</v>
      </c>
      <c r="F386" s="31">
        <v>200</v>
      </c>
      <c r="G386" s="29">
        <f t="shared" ref="G386:G432" si="13">E386*F386</f>
        <v>1000</v>
      </c>
    </row>
    <row r="387" customHeight="1" spans="1:7">
      <c r="A387" s="25"/>
      <c r="B387" s="41"/>
      <c r="C387" s="27" t="s">
        <v>18</v>
      </c>
      <c r="D387" s="27" t="s">
        <v>12</v>
      </c>
      <c r="E387" s="30">
        <v>7</v>
      </c>
      <c r="F387" s="31">
        <v>120</v>
      </c>
      <c r="G387" s="29">
        <f t="shared" si="13"/>
        <v>840</v>
      </c>
    </row>
    <row r="388" customHeight="1" spans="1:7">
      <c r="A388" s="25"/>
      <c r="B388" s="41"/>
      <c r="C388" s="27" t="s">
        <v>19</v>
      </c>
      <c r="D388" s="27" t="s">
        <v>12</v>
      </c>
      <c r="E388" s="30">
        <v>1</v>
      </c>
      <c r="F388" s="31">
        <v>20</v>
      </c>
      <c r="G388" s="29">
        <f t="shared" si="13"/>
        <v>20</v>
      </c>
    </row>
    <row r="389" customHeight="1" spans="1:7">
      <c r="A389" s="25"/>
      <c r="B389" s="41"/>
      <c r="C389" s="27" t="s">
        <v>30</v>
      </c>
      <c r="D389" s="27" t="s">
        <v>12</v>
      </c>
      <c r="E389" s="30">
        <v>9</v>
      </c>
      <c r="F389" s="31">
        <v>100</v>
      </c>
      <c r="G389" s="29">
        <f t="shared" si="13"/>
        <v>900</v>
      </c>
    </row>
    <row r="390" customHeight="1" spans="1:7">
      <c r="A390" s="25"/>
      <c r="B390" s="41"/>
      <c r="C390" s="27" t="s">
        <v>190</v>
      </c>
      <c r="D390" s="27" t="s">
        <v>12</v>
      </c>
      <c r="E390" s="30">
        <v>11</v>
      </c>
      <c r="F390" s="31">
        <v>5</v>
      </c>
      <c r="G390" s="29">
        <f t="shared" si="13"/>
        <v>55</v>
      </c>
    </row>
    <row r="391" customHeight="1" spans="1:7">
      <c r="A391" s="25"/>
      <c r="B391" s="41"/>
      <c r="C391" s="27" t="s">
        <v>56</v>
      </c>
      <c r="D391" s="27" t="s">
        <v>12</v>
      </c>
      <c r="E391" s="30">
        <v>9</v>
      </c>
      <c r="F391" s="31">
        <v>10</v>
      </c>
      <c r="G391" s="29">
        <f t="shared" si="13"/>
        <v>90</v>
      </c>
    </row>
    <row r="392" customHeight="1" spans="1:7">
      <c r="A392" s="25"/>
      <c r="B392" s="41"/>
      <c r="C392" s="27" t="s">
        <v>559</v>
      </c>
      <c r="D392" s="27" t="s">
        <v>12</v>
      </c>
      <c r="E392" s="30">
        <v>3</v>
      </c>
      <c r="F392" s="31">
        <v>4</v>
      </c>
      <c r="G392" s="29">
        <f t="shared" si="13"/>
        <v>12</v>
      </c>
    </row>
    <row r="393" customHeight="1" spans="1:7">
      <c r="A393" s="25"/>
      <c r="B393" s="41"/>
      <c r="C393" s="27" t="s">
        <v>51</v>
      </c>
      <c r="D393" s="27" t="s">
        <v>12</v>
      </c>
      <c r="E393" s="30">
        <v>2</v>
      </c>
      <c r="F393" s="31">
        <v>10</v>
      </c>
      <c r="G393" s="29">
        <f t="shared" si="13"/>
        <v>20</v>
      </c>
    </row>
    <row r="394" customHeight="1" spans="1:7">
      <c r="A394" s="25"/>
      <c r="B394" s="41"/>
      <c r="C394" s="27" t="s">
        <v>161</v>
      </c>
      <c r="D394" s="27" t="s">
        <v>12</v>
      </c>
      <c r="E394" s="30">
        <v>4</v>
      </c>
      <c r="F394" s="31">
        <v>90</v>
      </c>
      <c r="G394" s="29">
        <f t="shared" si="13"/>
        <v>360</v>
      </c>
    </row>
    <row r="395" customHeight="1" spans="1:7">
      <c r="A395" s="25"/>
      <c r="B395" s="41"/>
      <c r="C395" s="27" t="s">
        <v>56</v>
      </c>
      <c r="D395" s="27" t="s">
        <v>12</v>
      </c>
      <c r="E395" s="30">
        <v>29</v>
      </c>
      <c r="F395" s="31">
        <v>10</v>
      </c>
      <c r="G395" s="29">
        <f t="shared" si="13"/>
        <v>290</v>
      </c>
    </row>
    <row r="396" customHeight="1" spans="1:7">
      <c r="A396" s="25"/>
      <c r="B396" s="41"/>
      <c r="C396" s="27" t="s">
        <v>252</v>
      </c>
      <c r="D396" s="27" t="s">
        <v>12</v>
      </c>
      <c r="E396" s="30">
        <v>2</v>
      </c>
      <c r="F396" s="31">
        <v>15</v>
      </c>
      <c r="G396" s="29">
        <f t="shared" si="13"/>
        <v>30</v>
      </c>
    </row>
    <row r="397" customHeight="1" spans="1:7">
      <c r="A397" s="25"/>
      <c r="B397" s="41"/>
      <c r="C397" s="27" t="s">
        <v>45</v>
      </c>
      <c r="D397" s="27" t="s">
        <v>12</v>
      </c>
      <c r="E397" s="30">
        <v>3</v>
      </c>
      <c r="F397" s="31">
        <v>90</v>
      </c>
      <c r="G397" s="29">
        <f t="shared" si="13"/>
        <v>270</v>
      </c>
    </row>
    <row r="398" customHeight="1" spans="1:7">
      <c r="A398" s="25"/>
      <c r="B398" s="41"/>
      <c r="C398" s="27" t="s">
        <v>50</v>
      </c>
      <c r="D398" s="27" t="s">
        <v>12</v>
      </c>
      <c r="E398" s="30">
        <v>1</v>
      </c>
      <c r="F398" s="31">
        <v>220</v>
      </c>
      <c r="G398" s="29">
        <f t="shared" si="13"/>
        <v>220</v>
      </c>
    </row>
    <row r="399" customHeight="1" spans="1:7">
      <c r="A399" s="25"/>
      <c r="B399" s="41"/>
      <c r="C399" s="27" t="s">
        <v>463</v>
      </c>
      <c r="D399" s="27" t="s">
        <v>12</v>
      </c>
      <c r="E399" s="30">
        <v>2</v>
      </c>
      <c r="F399" s="31">
        <v>300</v>
      </c>
      <c r="G399" s="29">
        <f t="shared" si="13"/>
        <v>600</v>
      </c>
    </row>
    <row r="400" customHeight="1" spans="1:7">
      <c r="A400" s="25"/>
      <c r="B400" s="41"/>
      <c r="C400" s="27" t="s">
        <v>110</v>
      </c>
      <c r="D400" s="27" t="s">
        <v>12</v>
      </c>
      <c r="E400" s="30">
        <v>4</v>
      </c>
      <c r="F400" s="31">
        <v>220</v>
      </c>
      <c r="G400" s="29">
        <f t="shared" si="13"/>
        <v>880</v>
      </c>
    </row>
    <row r="401" customHeight="1" spans="1:7">
      <c r="A401" s="25"/>
      <c r="B401" s="41"/>
      <c r="C401" s="27" t="s">
        <v>94</v>
      </c>
      <c r="D401" s="27" t="s">
        <v>12</v>
      </c>
      <c r="E401" s="28">
        <v>4</v>
      </c>
      <c r="F401" s="29">
        <v>90</v>
      </c>
      <c r="G401" s="29">
        <f t="shared" si="13"/>
        <v>360</v>
      </c>
    </row>
    <row r="402" customHeight="1" spans="1:7">
      <c r="A402" s="25"/>
      <c r="B402" s="41"/>
      <c r="C402" s="27" t="s">
        <v>109</v>
      </c>
      <c r="D402" s="27" t="s">
        <v>12</v>
      </c>
      <c r="E402" s="28">
        <v>6</v>
      </c>
      <c r="F402" s="29">
        <v>10</v>
      </c>
      <c r="G402" s="29">
        <f t="shared" si="13"/>
        <v>60</v>
      </c>
    </row>
    <row r="403" customHeight="1" spans="1:7">
      <c r="A403" s="25"/>
      <c r="B403" s="41"/>
      <c r="C403" s="42" t="s">
        <v>402</v>
      </c>
      <c r="D403" s="27" t="s">
        <v>12</v>
      </c>
      <c r="E403" s="28">
        <v>3</v>
      </c>
      <c r="F403" s="29">
        <v>100</v>
      </c>
      <c r="G403" s="29">
        <f t="shared" si="13"/>
        <v>300</v>
      </c>
    </row>
    <row r="404" customHeight="1" spans="1:7">
      <c r="A404" s="25"/>
      <c r="B404" s="41"/>
      <c r="C404" s="27" t="s">
        <v>560</v>
      </c>
      <c r="D404" s="27" t="s">
        <v>12</v>
      </c>
      <c r="E404" s="30">
        <v>3</v>
      </c>
      <c r="F404" s="31">
        <v>10</v>
      </c>
      <c r="G404" s="29">
        <f t="shared" si="13"/>
        <v>30</v>
      </c>
    </row>
    <row r="405" customHeight="1" spans="1:7">
      <c r="A405" s="25"/>
      <c r="B405" s="41"/>
      <c r="C405" s="27" t="s">
        <v>561</v>
      </c>
      <c r="D405" s="27" t="s">
        <v>12</v>
      </c>
      <c r="E405" s="30">
        <v>1</v>
      </c>
      <c r="F405" s="31">
        <v>35</v>
      </c>
      <c r="G405" s="29">
        <f t="shared" si="13"/>
        <v>35</v>
      </c>
    </row>
    <row r="406" customHeight="1" spans="1:7">
      <c r="A406" s="25"/>
      <c r="B406" s="41"/>
      <c r="C406" s="27" t="s">
        <v>15</v>
      </c>
      <c r="D406" s="27" t="s">
        <v>12</v>
      </c>
      <c r="E406" s="30">
        <v>1</v>
      </c>
      <c r="F406" s="31">
        <v>20</v>
      </c>
      <c r="G406" s="29">
        <f t="shared" si="13"/>
        <v>20</v>
      </c>
    </row>
    <row r="407" customHeight="1" spans="1:7">
      <c r="A407" s="25"/>
      <c r="B407" s="41"/>
      <c r="C407" s="27" t="s">
        <v>31</v>
      </c>
      <c r="D407" s="27" t="s">
        <v>12</v>
      </c>
      <c r="E407" s="30">
        <v>9</v>
      </c>
      <c r="F407" s="31">
        <v>100</v>
      </c>
      <c r="G407" s="29">
        <f t="shared" si="13"/>
        <v>900</v>
      </c>
    </row>
    <row r="408" customHeight="1" spans="1:7">
      <c r="A408" s="25"/>
      <c r="B408" s="41"/>
      <c r="C408" s="27" t="s">
        <v>85</v>
      </c>
      <c r="D408" s="27" t="s">
        <v>17</v>
      </c>
      <c r="E408" s="30">
        <v>3</v>
      </c>
      <c r="F408" s="31">
        <v>4000</v>
      </c>
      <c r="G408" s="29">
        <f t="shared" si="13"/>
        <v>12000</v>
      </c>
    </row>
    <row r="409" customHeight="1" spans="1:7">
      <c r="A409" s="25"/>
      <c r="B409" s="41"/>
      <c r="C409" s="27" t="s">
        <v>75</v>
      </c>
      <c r="D409" s="27" t="s">
        <v>17</v>
      </c>
      <c r="E409" s="30">
        <v>2</v>
      </c>
      <c r="F409" s="31">
        <v>4500</v>
      </c>
      <c r="G409" s="29">
        <f t="shared" si="13"/>
        <v>9000</v>
      </c>
    </row>
    <row r="410" customHeight="1" spans="1:7">
      <c r="A410" s="25"/>
      <c r="B410" s="41"/>
      <c r="C410" s="27" t="s">
        <v>348</v>
      </c>
      <c r="D410" s="27" t="s">
        <v>12</v>
      </c>
      <c r="E410" s="30">
        <v>10</v>
      </c>
      <c r="F410" s="31">
        <v>90</v>
      </c>
      <c r="G410" s="29">
        <f t="shared" si="13"/>
        <v>900</v>
      </c>
    </row>
    <row r="411" customHeight="1" spans="1:7">
      <c r="A411" s="25"/>
      <c r="B411" s="41"/>
      <c r="C411" s="27" t="s">
        <v>344</v>
      </c>
      <c r="D411" s="27" t="s">
        <v>12</v>
      </c>
      <c r="E411" s="50">
        <v>9</v>
      </c>
      <c r="F411" s="45">
        <v>20</v>
      </c>
      <c r="G411" s="29">
        <f t="shared" si="13"/>
        <v>180</v>
      </c>
    </row>
    <row r="412" customHeight="1" spans="1:7">
      <c r="A412" s="25"/>
      <c r="B412" s="41"/>
      <c r="C412" s="27" t="s">
        <v>66</v>
      </c>
      <c r="D412" s="27" t="s">
        <v>12</v>
      </c>
      <c r="E412" s="50">
        <v>4</v>
      </c>
      <c r="F412" s="45">
        <v>100</v>
      </c>
      <c r="G412" s="29">
        <f t="shared" si="13"/>
        <v>400</v>
      </c>
    </row>
    <row r="413" customHeight="1" spans="1:7">
      <c r="A413" s="25"/>
      <c r="B413" s="41"/>
      <c r="C413" s="27" t="s">
        <v>68</v>
      </c>
      <c r="D413" s="27" t="s">
        <v>12</v>
      </c>
      <c r="E413" s="50">
        <v>1</v>
      </c>
      <c r="F413" s="45">
        <v>200</v>
      </c>
      <c r="G413" s="29">
        <f t="shared" si="13"/>
        <v>200</v>
      </c>
    </row>
    <row r="414" customHeight="1" spans="1:7">
      <c r="A414" s="25"/>
      <c r="B414" s="41"/>
      <c r="C414" s="27" t="s">
        <v>44</v>
      </c>
      <c r="D414" s="27" t="s">
        <v>12</v>
      </c>
      <c r="E414" s="50">
        <v>8</v>
      </c>
      <c r="F414" s="45">
        <v>120</v>
      </c>
      <c r="G414" s="29">
        <f t="shared" si="13"/>
        <v>960</v>
      </c>
    </row>
    <row r="415" customHeight="1" spans="1:7">
      <c r="A415" s="25"/>
      <c r="B415" s="41"/>
      <c r="C415" s="27" t="s">
        <v>538</v>
      </c>
      <c r="D415" s="27" t="s">
        <v>12</v>
      </c>
      <c r="E415" s="50">
        <v>1</v>
      </c>
      <c r="F415" s="45">
        <v>10</v>
      </c>
      <c r="G415" s="29">
        <f t="shared" si="13"/>
        <v>10</v>
      </c>
    </row>
    <row r="416" customHeight="1" spans="1:7">
      <c r="A416" s="25"/>
      <c r="B416" s="41"/>
      <c r="C416" s="34" t="s">
        <v>33</v>
      </c>
      <c r="D416" s="27" t="s">
        <v>12</v>
      </c>
      <c r="E416" s="30">
        <v>1</v>
      </c>
      <c r="F416" s="45">
        <v>220</v>
      </c>
      <c r="G416" s="29">
        <f t="shared" si="13"/>
        <v>220</v>
      </c>
    </row>
    <row r="417" customHeight="1" spans="1:7">
      <c r="A417" s="25"/>
      <c r="B417" s="41"/>
      <c r="C417" s="34" t="s">
        <v>85</v>
      </c>
      <c r="D417" s="27" t="s">
        <v>38</v>
      </c>
      <c r="E417" s="30">
        <v>1</v>
      </c>
      <c r="F417" s="45">
        <v>4000</v>
      </c>
      <c r="G417" s="29">
        <f t="shared" si="13"/>
        <v>4000</v>
      </c>
    </row>
    <row r="418" customHeight="1" spans="1:7">
      <c r="A418" s="25"/>
      <c r="B418" s="41"/>
      <c r="C418" s="34" t="s">
        <v>76</v>
      </c>
      <c r="D418" s="27" t="s">
        <v>77</v>
      </c>
      <c r="E418" s="33">
        <v>18.03</v>
      </c>
      <c r="F418" s="45">
        <v>65</v>
      </c>
      <c r="G418" s="29">
        <f t="shared" si="13"/>
        <v>1171.95</v>
      </c>
    </row>
    <row r="419" customHeight="1" spans="1:7">
      <c r="A419" s="25"/>
      <c r="B419" s="41"/>
      <c r="C419" s="49"/>
      <c r="D419" s="27" t="s">
        <v>77</v>
      </c>
      <c r="E419" s="33">
        <v>8.7</v>
      </c>
      <c r="F419" s="45">
        <v>65</v>
      </c>
      <c r="G419" s="29">
        <f t="shared" si="13"/>
        <v>565.5</v>
      </c>
    </row>
    <row r="420" customHeight="1" spans="1:7">
      <c r="A420" s="25"/>
      <c r="B420" s="41"/>
      <c r="C420" s="49"/>
      <c r="D420" s="27" t="s">
        <v>77</v>
      </c>
      <c r="E420" s="33">
        <v>1.9</v>
      </c>
      <c r="F420" s="45">
        <v>65</v>
      </c>
      <c r="G420" s="29">
        <f t="shared" si="13"/>
        <v>123.5</v>
      </c>
    </row>
    <row r="421" customHeight="1" spans="1:7">
      <c r="A421" s="25"/>
      <c r="B421" s="41"/>
      <c r="C421" s="49"/>
      <c r="D421" s="27" t="s">
        <v>77</v>
      </c>
      <c r="E421" s="33">
        <v>53.98</v>
      </c>
      <c r="F421" s="45">
        <v>65</v>
      </c>
      <c r="G421" s="29">
        <f t="shared" si="13"/>
        <v>3508.7</v>
      </c>
    </row>
    <row r="422" customHeight="1" spans="1:7">
      <c r="A422" s="25"/>
      <c r="B422" s="41"/>
      <c r="C422" s="49"/>
      <c r="D422" s="27" t="s">
        <v>77</v>
      </c>
      <c r="E422" s="33">
        <v>3.88</v>
      </c>
      <c r="F422" s="45">
        <v>65</v>
      </c>
      <c r="G422" s="29">
        <f t="shared" si="13"/>
        <v>252.2</v>
      </c>
    </row>
    <row r="423" customHeight="1" spans="1:7">
      <c r="A423" s="25"/>
      <c r="B423" s="41"/>
      <c r="C423" s="34" t="s">
        <v>78</v>
      </c>
      <c r="D423" s="27" t="s">
        <v>14</v>
      </c>
      <c r="E423" s="33">
        <v>10.15</v>
      </c>
      <c r="F423" s="45">
        <v>180</v>
      </c>
      <c r="G423" s="29">
        <f t="shared" si="13"/>
        <v>1827</v>
      </c>
    </row>
    <row r="424" customHeight="1" spans="1:7">
      <c r="A424" s="25"/>
      <c r="B424" s="41"/>
      <c r="C424" s="49"/>
      <c r="D424" s="27" t="s">
        <v>14</v>
      </c>
      <c r="E424" s="33">
        <v>2.75</v>
      </c>
      <c r="F424" s="45">
        <v>180</v>
      </c>
      <c r="G424" s="29">
        <f t="shared" si="13"/>
        <v>495</v>
      </c>
    </row>
    <row r="425" customHeight="1" spans="1:7">
      <c r="A425" s="25"/>
      <c r="B425" s="41"/>
      <c r="C425" s="35"/>
      <c r="D425" s="27" t="s">
        <v>14</v>
      </c>
      <c r="E425" s="33">
        <v>2.79</v>
      </c>
      <c r="F425" s="45">
        <v>180</v>
      </c>
      <c r="G425" s="29">
        <f t="shared" si="13"/>
        <v>502.2</v>
      </c>
    </row>
    <row r="426" customHeight="1" spans="1:7">
      <c r="A426" s="25"/>
      <c r="B426" s="41"/>
      <c r="C426" s="34" t="s">
        <v>140</v>
      </c>
      <c r="D426" s="27" t="s">
        <v>14</v>
      </c>
      <c r="E426" s="33">
        <v>9</v>
      </c>
      <c r="F426" s="45">
        <v>180</v>
      </c>
      <c r="G426" s="29">
        <f t="shared" ref="G426:G436" si="14">E426*F426</f>
        <v>1620</v>
      </c>
    </row>
    <row r="427" customHeight="1" spans="1:7">
      <c r="A427" s="25"/>
      <c r="B427" s="41"/>
      <c r="C427" s="49"/>
      <c r="D427" s="27" t="s">
        <v>14</v>
      </c>
      <c r="E427" s="33">
        <v>1.25</v>
      </c>
      <c r="F427" s="45">
        <v>180</v>
      </c>
      <c r="G427" s="29">
        <f t="shared" si="14"/>
        <v>225</v>
      </c>
    </row>
    <row r="428" customHeight="1" spans="1:7">
      <c r="A428" s="25"/>
      <c r="B428" s="41"/>
      <c r="C428" s="49" t="s">
        <v>139</v>
      </c>
      <c r="D428" s="27" t="s">
        <v>14</v>
      </c>
      <c r="E428" s="33">
        <v>2.34</v>
      </c>
      <c r="F428" s="45">
        <v>320</v>
      </c>
      <c r="G428" s="29">
        <f t="shared" si="14"/>
        <v>748.8</v>
      </c>
    </row>
    <row r="429" customHeight="1" spans="1:7">
      <c r="A429" s="25"/>
      <c r="B429" s="41"/>
      <c r="C429" s="32" t="s">
        <v>355</v>
      </c>
      <c r="D429" s="27" t="s">
        <v>14</v>
      </c>
      <c r="E429" s="33">
        <v>1.7</v>
      </c>
      <c r="F429" s="45">
        <v>180</v>
      </c>
      <c r="G429" s="29">
        <f t="shared" si="14"/>
        <v>306</v>
      </c>
    </row>
    <row r="430" customHeight="1" spans="1:7">
      <c r="A430" s="25"/>
      <c r="B430" s="41"/>
      <c r="C430" s="34" t="s">
        <v>340</v>
      </c>
      <c r="D430" s="27" t="s">
        <v>14</v>
      </c>
      <c r="E430" s="33">
        <v>0.62</v>
      </c>
      <c r="F430" s="45">
        <v>85</v>
      </c>
      <c r="G430" s="29">
        <f t="shared" si="14"/>
        <v>52.7</v>
      </c>
    </row>
    <row r="431" customHeight="1" spans="1:7">
      <c r="A431" s="25"/>
      <c r="B431" s="41"/>
      <c r="C431" s="32" t="s">
        <v>154</v>
      </c>
      <c r="D431" s="27" t="s">
        <v>14</v>
      </c>
      <c r="E431" s="33">
        <v>2.96</v>
      </c>
      <c r="F431" s="45">
        <v>120</v>
      </c>
      <c r="G431" s="29">
        <f t="shared" si="14"/>
        <v>355.2</v>
      </c>
    </row>
    <row r="432" customHeight="1" spans="1:7">
      <c r="A432" s="25"/>
      <c r="B432" s="41"/>
      <c r="C432" s="35" t="s">
        <v>340</v>
      </c>
      <c r="D432" s="27" t="s">
        <v>14</v>
      </c>
      <c r="E432" s="33">
        <v>6.72</v>
      </c>
      <c r="F432" s="45">
        <v>85</v>
      </c>
      <c r="G432" s="29">
        <f t="shared" si="14"/>
        <v>571.2</v>
      </c>
    </row>
    <row r="433" customHeight="1" spans="1:7">
      <c r="A433" s="25"/>
      <c r="B433" s="41"/>
      <c r="C433" s="35" t="s">
        <v>369</v>
      </c>
      <c r="D433" s="27" t="s">
        <v>38</v>
      </c>
      <c r="E433" s="44">
        <v>1</v>
      </c>
      <c r="F433" s="45">
        <v>2000</v>
      </c>
      <c r="G433" s="29">
        <f t="shared" si="14"/>
        <v>2000</v>
      </c>
    </row>
    <row r="434" customHeight="1" spans="1:7">
      <c r="A434" s="25"/>
      <c r="B434" s="41"/>
      <c r="C434" s="34" t="s">
        <v>99</v>
      </c>
      <c r="D434" s="27" t="s">
        <v>14</v>
      </c>
      <c r="E434" s="33">
        <v>27</v>
      </c>
      <c r="F434" s="31">
        <v>70</v>
      </c>
      <c r="G434" s="29">
        <f t="shared" si="14"/>
        <v>1890</v>
      </c>
    </row>
    <row r="435" customHeight="1" spans="1:7">
      <c r="A435" s="25"/>
      <c r="B435" s="41"/>
      <c r="C435" s="35"/>
      <c r="D435" s="27" t="s">
        <v>14</v>
      </c>
      <c r="E435" s="33">
        <v>18.13</v>
      </c>
      <c r="F435" s="31">
        <v>70</v>
      </c>
      <c r="G435" s="29">
        <f t="shared" si="14"/>
        <v>1269.1</v>
      </c>
    </row>
    <row r="436" customHeight="1" spans="1:7">
      <c r="A436" s="25"/>
      <c r="B436" s="48"/>
      <c r="C436" s="32" t="s">
        <v>79</v>
      </c>
      <c r="D436" s="27" t="s">
        <v>77</v>
      </c>
      <c r="E436" s="33">
        <v>205.68</v>
      </c>
      <c r="F436" s="45">
        <v>560</v>
      </c>
      <c r="G436" s="29">
        <f t="shared" si="14"/>
        <v>115180.8</v>
      </c>
    </row>
    <row r="437" customHeight="1" spans="1:7">
      <c r="A437" s="25"/>
      <c r="B437" s="26" t="s">
        <v>23</v>
      </c>
      <c r="C437" s="27"/>
      <c r="D437" s="27"/>
      <c r="E437" s="44"/>
      <c r="F437" s="45"/>
      <c r="G437" s="39">
        <f>SUM(G386:G436)</f>
        <v>167826.85</v>
      </c>
    </row>
    <row r="438" customHeight="1" spans="1:7">
      <c r="A438" s="52">
        <v>9</v>
      </c>
      <c r="B438" s="40" t="s">
        <v>562</v>
      </c>
      <c r="C438" s="42" t="s">
        <v>45</v>
      </c>
      <c r="D438" s="27" t="s">
        <v>12</v>
      </c>
      <c r="E438" s="28">
        <v>4</v>
      </c>
      <c r="F438" s="29">
        <v>90</v>
      </c>
      <c r="G438" s="29">
        <f t="shared" ref="G438:G480" si="15">E438*F438</f>
        <v>360</v>
      </c>
    </row>
    <row r="439" customHeight="1" spans="1:7">
      <c r="A439" s="53"/>
      <c r="B439" s="41"/>
      <c r="C439" s="42" t="s">
        <v>51</v>
      </c>
      <c r="D439" s="27" t="s">
        <v>12</v>
      </c>
      <c r="E439" s="28">
        <v>4</v>
      </c>
      <c r="F439" s="29">
        <v>10</v>
      </c>
      <c r="G439" s="29">
        <f t="shared" si="15"/>
        <v>40</v>
      </c>
    </row>
    <row r="440" customHeight="1" spans="1:7">
      <c r="A440" s="53"/>
      <c r="B440" s="41"/>
      <c r="C440" s="42" t="s">
        <v>44</v>
      </c>
      <c r="D440" s="27" t="s">
        <v>12</v>
      </c>
      <c r="E440" s="28">
        <v>16</v>
      </c>
      <c r="F440" s="29">
        <v>120</v>
      </c>
      <c r="G440" s="29">
        <f t="shared" si="15"/>
        <v>1920</v>
      </c>
    </row>
    <row r="441" customHeight="1" spans="1:7">
      <c r="A441" s="53"/>
      <c r="B441" s="41"/>
      <c r="C441" s="42" t="s">
        <v>68</v>
      </c>
      <c r="D441" s="27" t="s">
        <v>12</v>
      </c>
      <c r="E441" s="28">
        <v>23</v>
      </c>
      <c r="F441" s="29">
        <v>200</v>
      </c>
      <c r="G441" s="29">
        <f t="shared" si="15"/>
        <v>4600</v>
      </c>
    </row>
    <row r="442" customHeight="1" spans="1:7">
      <c r="A442" s="53"/>
      <c r="B442" s="41"/>
      <c r="C442" s="42" t="s">
        <v>67</v>
      </c>
      <c r="D442" s="27" t="s">
        <v>12</v>
      </c>
      <c r="E442" s="28">
        <v>2</v>
      </c>
      <c r="F442" s="29">
        <v>20</v>
      </c>
      <c r="G442" s="29">
        <f t="shared" si="15"/>
        <v>40</v>
      </c>
    </row>
    <row r="443" customHeight="1" spans="1:7">
      <c r="A443" s="53"/>
      <c r="B443" s="41"/>
      <c r="C443" s="42" t="s">
        <v>18</v>
      </c>
      <c r="D443" s="27" t="s">
        <v>12</v>
      </c>
      <c r="E443" s="28">
        <v>10</v>
      </c>
      <c r="F443" s="29">
        <v>120</v>
      </c>
      <c r="G443" s="29">
        <f t="shared" si="15"/>
        <v>1200</v>
      </c>
    </row>
    <row r="444" customHeight="1" spans="1:7">
      <c r="A444" s="53"/>
      <c r="B444" s="41"/>
      <c r="C444" s="42" t="s">
        <v>40</v>
      </c>
      <c r="D444" s="27" t="s">
        <v>12</v>
      </c>
      <c r="E444" s="28">
        <v>5</v>
      </c>
      <c r="F444" s="29">
        <v>90</v>
      </c>
      <c r="G444" s="29">
        <f t="shared" si="15"/>
        <v>450</v>
      </c>
    </row>
    <row r="445" customHeight="1" spans="1:7">
      <c r="A445" s="53"/>
      <c r="B445" s="41"/>
      <c r="C445" s="42" t="s">
        <v>33</v>
      </c>
      <c r="D445" s="27" t="s">
        <v>12</v>
      </c>
      <c r="E445" s="30">
        <v>1</v>
      </c>
      <c r="F445" s="31">
        <v>220</v>
      </c>
      <c r="G445" s="29">
        <f t="shared" si="15"/>
        <v>220</v>
      </c>
    </row>
    <row r="446" customHeight="1" spans="1:7">
      <c r="A446" s="53"/>
      <c r="B446" s="41"/>
      <c r="C446" s="27" t="s">
        <v>110</v>
      </c>
      <c r="D446" s="27" t="s">
        <v>12</v>
      </c>
      <c r="E446" s="30">
        <v>9</v>
      </c>
      <c r="F446" s="31">
        <v>200</v>
      </c>
      <c r="G446" s="29">
        <f t="shared" si="15"/>
        <v>1800</v>
      </c>
    </row>
    <row r="447" customHeight="1" spans="1:7">
      <c r="A447" s="53"/>
      <c r="B447" s="41"/>
      <c r="C447" s="27" t="s">
        <v>109</v>
      </c>
      <c r="D447" s="27" t="s">
        <v>12</v>
      </c>
      <c r="E447" s="30">
        <v>1</v>
      </c>
      <c r="F447" s="31">
        <v>10</v>
      </c>
      <c r="G447" s="29">
        <f t="shared" si="15"/>
        <v>10</v>
      </c>
    </row>
    <row r="448" customHeight="1" spans="1:7">
      <c r="A448" s="53"/>
      <c r="B448" s="41"/>
      <c r="C448" s="27" t="s">
        <v>161</v>
      </c>
      <c r="D448" s="27" t="s">
        <v>12</v>
      </c>
      <c r="E448" s="30">
        <v>1</v>
      </c>
      <c r="F448" s="31">
        <v>90</v>
      </c>
      <c r="G448" s="29">
        <f t="shared" si="15"/>
        <v>90</v>
      </c>
    </row>
    <row r="449" customHeight="1" spans="1:7">
      <c r="A449" s="53"/>
      <c r="B449" s="41"/>
      <c r="C449" s="27" t="s">
        <v>335</v>
      </c>
      <c r="D449" s="27" t="s">
        <v>12</v>
      </c>
      <c r="E449" s="30">
        <v>91</v>
      </c>
      <c r="F449" s="31">
        <v>50</v>
      </c>
      <c r="G449" s="29">
        <f t="shared" si="15"/>
        <v>4550</v>
      </c>
    </row>
    <row r="450" customHeight="1" spans="1:7">
      <c r="A450" s="53"/>
      <c r="B450" s="41"/>
      <c r="C450" s="27" t="s">
        <v>121</v>
      </c>
      <c r="D450" s="27" t="s">
        <v>12</v>
      </c>
      <c r="E450" s="30">
        <v>47</v>
      </c>
      <c r="F450" s="31">
        <v>10</v>
      </c>
      <c r="G450" s="29">
        <f t="shared" si="15"/>
        <v>470</v>
      </c>
    </row>
    <row r="451" customHeight="1" spans="1:7">
      <c r="A451" s="53"/>
      <c r="B451" s="41"/>
      <c r="C451" s="27" t="s">
        <v>319</v>
      </c>
      <c r="D451" s="27" t="s">
        <v>12</v>
      </c>
      <c r="E451" s="30">
        <v>4</v>
      </c>
      <c r="F451" s="31">
        <v>600</v>
      </c>
      <c r="G451" s="29">
        <f t="shared" si="15"/>
        <v>2400</v>
      </c>
    </row>
    <row r="452" customHeight="1" spans="1:7">
      <c r="A452" s="53"/>
      <c r="B452" s="41"/>
      <c r="C452" s="27" t="s">
        <v>22</v>
      </c>
      <c r="D452" s="27" t="s">
        <v>12</v>
      </c>
      <c r="E452" s="30">
        <v>111</v>
      </c>
      <c r="F452" s="31">
        <v>10</v>
      </c>
      <c r="G452" s="29">
        <f t="shared" si="15"/>
        <v>1110</v>
      </c>
    </row>
    <row r="453" customHeight="1" spans="1:7">
      <c r="A453" s="53"/>
      <c r="B453" s="41"/>
      <c r="C453" s="27" t="s">
        <v>334</v>
      </c>
      <c r="D453" s="27" t="s">
        <v>12</v>
      </c>
      <c r="E453" s="30">
        <v>1</v>
      </c>
      <c r="F453" s="31">
        <v>90</v>
      </c>
      <c r="G453" s="29">
        <f t="shared" si="15"/>
        <v>90</v>
      </c>
    </row>
    <row r="454" customHeight="1" spans="1:7">
      <c r="A454" s="53"/>
      <c r="B454" s="41"/>
      <c r="C454" s="27" t="s">
        <v>93</v>
      </c>
      <c r="D454" s="27" t="s">
        <v>12</v>
      </c>
      <c r="E454" s="30">
        <v>4</v>
      </c>
      <c r="F454" s="31">
        <v>90</v>
      </c>
      <c r="G454" s="29">
        <f t="shared" si="15"/>
        <v>360</v>
      </c>
    </row>
    <row r="455" customHeight="1" spans="1:7">
      <c r="A455" s="53"/>
      <c r="B455" s="41"/>
      <c r="C455" s="27" t="s">
        <v>66</v>
      </c>
      <c r="D455" s="27" t="s">
        <v>12</v>
      </c>
      <c r="E455" s="30">
        <v>2</v>
      </c>
      <c r="F455" s="31">
        <v>100</v>
      </c>
      <c r="G455" s="29">
        <f t="shared" si="15"/>
        <v>200</v>
      </c>
    </row>
    <row r="456" customHeight="1" spans="1:7">
      <c r="A456" s="53"/>
      <c r="B456" s="41"/>
      <c r="C456" s="27" t="s">
        <v>74</v>
      </c>
      <c r="D456" s="27" t="s">
        <v>12</v>
      </c>
      <c r="E456" s="30">
        <v>6</v>
      </c>
      <c r="F456" s="31">
        <v>50</v>
      </c>
      <c r="G456" s="29">
        <f t="shared" si="15"/>
        <v>300</v>
      </c>
    </row>
    <row r="457" customHeight="1" spans="1:7">
      <c r="A457" s="53"/>
      <c r="B457" s="41"/>
      <c r="C457" s="27" t="s">
        <v>563</v>
      </c>
      <c r="D457" s="27" t="s">
        <v>12</v>
      </c>
      <c r="E457" s="30">
        <v>10</v>
      </c>
      <c r="F457" s="31">
        <v>50</v>
      </c>
      <c r="G457" s="29">
        <f t="shared" si="15"/>
        <v>500</v>
      </c>
    </row>
    <row r="458" customHeight="1" spans="1:7">
      <c r="A458" s="53"/>
      <c r="B458" s="41"/>
      <c r="C458" s="27" t="s">
        <v>564</v>
      </c>
      <c r="D458" s="27" t="s">
        <v>12</v>
      </c>
      <c r="E458" s="30">
        <v>7</v>
      </c>
      <c r="F458" s="31">
        <v>15</v>
      </c>
      <c r="G458" s="29">
        <f t="shared" si="15"/>
        <v>105</v>
      </c>
    </row>
    <row r="459" customHeight="1" spans="1:7">
      <c r="A459" s="53"/>
      <c r="B459" s="41"/>
      <c r="C459" s="27" t="s">
        <v>75</v>
      </c>
      <c r="D459" s="27" t="s">
        <v>17</v>
      </c>
      <c r="E459" s="30">
        <v>3</v>
      </c>
      <c r="F459" s="31">
        <v>4500</v>
      </c>
      <c r="G459" s="29">
        <f t="shared" si="15"/>
        <v>13500</v>
      </c>
    </row>
    <row r="460" customHeight="1" spans="1:7">
      <c r="A460" s="53"/>
      <c r="B460" s="41"/>
      <c r="C460" s="32" t="s">
        <v>76</v>
      </c>
      <c r="D460" s="27" t="s">
        <v>77</v>
      </c>
      <c r="E460" s="33">
        <v>84.32</v>
      </c>
      <c r="F460" s="31">
        <v>65</v>
      </c>
      <c r="G460" s="29">
        <f t="shared" si="15"/>
        <v>5480.8</v>
      </c>
    </row>
    <row r="461" customHeight="1" spans="1:7">
      <c r="A461" s="53"/>
      <c r="B461" s="41"/>
      <c r="C461" s="32"/>
      <c r="D461" s="27" t="s">
        <v>77</v>
      </c>
      <c r="E461" s="33">
        <v>25.5</v>
      </c>
      <c r="F461" s="31">
        <v>65</v>
      </c>
      <c r="G461" s="29">
        <f t="shared" si="15"/>
        <v>1657.5</v>
      </c>
    </row>
    <row r="462" customHeight="1" spans="1:7">
      <c r="A462" s="53"/>
      <c r="B462" s="41"/>
      <c r="C462" s="32"/>
      <c r="D462" s="27" t="s">
        <v>77</v>
      </c>
      <c r="E462" s="33">
        <v>30.33</v>
      </c>
      <c r="F462" s="31">
        <v>65</v>
      </c>
      <c r="G462" s="29">
        <f t="shared" si="15"/>
        <v>1971.45</v>
      </c>
    </row>
    <row r="463" customHeight="1" spans="1:7">
      <c r="A463" s="53"/>
      <c r="B463" s="41"/>
      <c r="C463" s="32"/>
      <c r="D463" s="27" t="s">
        <v>77</v>
      </c>
      <c r="E463" s="33">
        <v>49.14</v>
      </c>
      <c r="F463" s="31">
        <v>65</v>
      </c>
      <c r="G463" s="29">
        <f t="shared" si="15"/>
        <v>3194.1</v>
      </c>
    </row>
    <row r="464" customHeight="1" spans="1:7">
      <c r="A464" s="53"/>
      <c r="B464" s="41"/>
      <c r="C464" s="32"/>
      <c r="D464" s="27" t="s">
        <v>77</v>
      </c>
      <c r="E464" s="33">
        <v>22.73</v>
      </c>
      <c r="F464" s="31">
        <v>65</v>
      </c>
      <c r="G464" s="29">
        <f t="shared" si="15"/>
        <v>1477.45</v>
      </c>
    </row>
    <row r="465" customHeight="1" spans="1:7">
      <c r="A465" s="53"/>
      <c r="B465" s="41"/>
      <c r="C465" s="32"/>
      <c r="D465" s="27" t="s">
        <v>77</v>
      </c>
      <c r="E465" s="33">
        <v>29.92</v>
      </c>
      <c r="F465" s="31">
        <v>65</v>
      </c>
      <c r="G465" s="29">
        <f t="shared" si="15"/>
        <v>1944.8</v>
      </c>
    </row>
    <row r="466" customHeight="1" spans="1:7">
      <c r="A466" s="53"/>
      <c r="B466" s="41"/>
      <c r="C466" s="32"/>
      <c r="D466" s="27" t="s">
        <v>77</v>
      </c>
      <c r="E466" s="33">
        <v>18.79</v>
      </c>
      <c r="F466" s="31">
        <v>65</v>
      </c>
      <c r="G466" s="29">
        <f t="shared" si="15"/>
        <v>1221.35</v>
      </c>
    </row>
    <row r="467" customHeight="1" spans="1:7">
      <c r="A467" s="53"/>
      <c r="B467" s="41"/>
      <c r="C467" s="32"/>
      <c r="D467" s="27" t="s">
        <v>77</v>
      </c>
      <c r="E467" s="33">
        <v>1.93</v>
      </c>
      <c r="F467" s="31">
        <v>65</v>
      </c>
      <c r="G467" s="29">
        <f t="shared" si="15"/>
        <v>125.45</v>
      </c>
    </row>
    <row r="468" customHeight="1" spans="1:7">
      <c r="A468" s="53"/>
      <c r="B468" s="41"/>
      <c r="C468" s="32" t="s">
        <v>354</v>
      </c>
      <c r="D468" s="27" t="s">
        <v>14</v>
      </c>
      <c r="E468" s="33">
        <v>0.26</v>
      </c>
      <c r="F468" s="31">
        <v>140</v>
      </c>
      <c r="G468" s="29">
        <f t="shared" si="15"/>
        <v>36.4</v>
      </c>
    </row>
    <row r="469" customHeight="1" spans="1:7">
      <c r="A469" s="53"/>
      <c r="B469" s="41"/>
      <c r="C469" s="32" t="s">
        <v>140</v>
      </c>
      <c r="D469" s="27" t="s">
        <v>14</v>
      </c>
      <c r="E469" s="33">
        <v>2.82</v>
      </c>
      <c r="F469" s="31">
        <v>180</v>
      </c>
      <c r="G469" s="29">
        <f t="shared" ref="G469:G482" si="16">E469*F469</f>
        <v>507.6</v>
      </c>
    </row>
    <row r="470" customHeight="1" spans="1:7">
      <c r="A470" s="53"/>
      <c r="B470" s="41"/>
      <c r="C470" s="32" t="s">
        <v>139</v>
      </c>
      <c r="D470" s="27" t="s">
        <v>14</v>
      </c>
      <c r="E470" s="33">
        <v>0.87</v>
      </c>
      <c r="F470" s="31">
        <v>320</v>
      </c>
      <c r="G470" s="29">
        <f t="shared" si="16"/>
        <v>278.4</v>
      </c>
    </row>
    <row r="471" customHeight="1" spans="1:7">
      <c r="A471" s="53"/>
      <c r="B471" s="41"/>
      <c r="C471" s="32" t="s">
        <v>321</v>
      </c>
      <c r="D471" s="27" t="s">
        <v>77</v>
      </c>
      <c r="E471" s="33">
        <v>154.25</v>
      </c>
      <c r="F471" s="31">
        <v>120</v>
      </c>
      <c r="G471" s="29">
        <f t="shared" si="16"/>
        <v>18510</v>
      </c>
    </row>
    <row r="472" customHeight="1" spans="1:7">
      <c r="A472" s="53"/>
      <c r="B472" s="41"/>
      <c r="C472" s="32" t="s">
        <v>321</v>
      </c>
      <c r="D472" s="27" t="s">
        <v>77</v>
      </c>
      <c r="E472" s="33">
        <v>9.46</v>
      </c>
      <c r="F472" s="31">
        <v>120</v>
      </c>
      <c r="G472" s="29">
        <f t="shared" si="16"/>
        <v>1135.2</v>
      </c>
    </row>
    <row r="473" customHeight="1" spans="1:7">
      <c r="A473" s="53"/>
      <c r="B473" s="41"/>
      <c r="C473" s="32" t="s">
        <v>320</v>
      </c>
      <c r="D473" s="27" t="s">
        <v>14</v>
      </c>
      <c r="E473" s="33">
        <v>3.96</v>
      </c>
      <c r="F473" s="31">
        <v>340</v>
      </c>
      <c r="G473" s="29">
        <f t="shared" si="16"/>
        <v>1346.4</v>
      </c>
    </row>
    <row r="474" customHeight="1" spans="1:7">
      <c r="A474" s="53"/>
      <c r="B474" s="41"/>
      <c r="C474" s="32" t="s">
        <v>96</v>
      </c>
      <c r="D474" s="27" t="s">
        <v>77</v>
      </c>
      <c r="E474" s="33">
        <v>5.94</v>
      </c>
      <c r="F474" s="31">
        <v>65</v>
      </c>
      <c r="G474" s="29">
        <f t="shared" si="16"/>
        <v>386.1</v>
      </c>
    </row>
    <row r="475" customHeight="1" spans="1:7">
      <c r="A475" s="53"/>
      <c r="B475" s="41"/>
      <c r="C475" s="32" t="s">
        <v>154</v>
      </c>
      <c r="D475" s="27" t="s">
        <v>14</v>
      </c>
      <c r="E475" s="33">
        <v>0.35</v>
      </c>
      <c r="F475" s="31">
        <v>120</v>
      </c>
      <c r="G475" s="29">
        <f t="shared" si="16"/>
        <v>42</v>
      </c>
    </row>
    <row r="476" customHeight="1" spans="1:7">
      <c r="A476" s="53"/>
      <c r="B476" s="41"/>
      <c r="C476" s="32"/>
      <c r="D476" s="27" t="s">
        <v>14</v>
      </c>
      <c r="E476" s="33">
        <v>6.73</v>
      </c>
      <c r="F476" s="31">
        <v>120</v>
      </c>
      <c r="G476" s="29">
        <f t="shared" si="16"/>
        <v>807.6</v>
      </c>
    </row>
    <row r="477" customHeight="1" spans="1:7">
      <c r="A477" s="53"/>
      <c r="B477" s="41"/>
      <c r="C477" s="32" t="s">
        <v>143</v>
      </c>
      <c r="D477" s="27" t="s">
        <v>14</v>
      </c>
      <c r="E477" s="33">
        <v>4.6</v>
      </c>
      <c r="F477" s="31">
        <v>180</v>
      </c>
      <c r="G477" s="29">
        <f t="shared" si="16"/>
        <v>828</v>
      </c>
    </row>
    <row r="478" customHeight="1" spans="1:7">
      <c r="A478" s="53"/>
      <c r="B478" s="41"/>
      <c r="C478" s="46" t="s">
        <v>138</v>
      </c>
      <c r="D478" s="27" t="s">
        <v>38</v>
      </c>
      <c r="E478" s="33">
        <v>1</v>
      </c>
      <c r="F478" s="31">
        <v>1000</v>
      </c>
      <c r="G478" s="29">
        <f t="shared" si="16"/>
        <v>1000</v>
      </c>
    </row>
    <row r="479" ht="27" customHeight="1" spans="1:7">
      <c r="A479" s="53"/>
      <c r="B479" s="41"/>
      <c r="C479" s="46" t="s">
        <v>565</v>
      </c>
      <c r="D479" s="27" t="s">
        <v>404</v>
      </c>
      <c r="E479" s="33">
        <v>7.3</v>
      </c>
      <c r="F479" s="31">
        <v>90</v>
      </c>
      <c r="G479" s="29">
        <f t="shared" si="16"/>
        <v>657</v>
      </c>
    </row>
    <row r="480" customHeight="1" spans="1:7">
      <c r="A480" s="53"/>
      <c r="B480" s="41"/>
      <c r="C480" s="32" t="s">
        <v>99</v>
      </c>
      <c r="D480" s="27" t="s">
        <v>14</v>
      </c>
      <c r="E480" s="33">
        <v>22.8</v>
      </c>
      <c r="F480" s="31">
        <v>70</v>
      </c>
      <c r="G480" s="29">
        <f t="shared" si="16"/>
        <v>1596</v>
      </c>
    </row>
    <row r="481" customHeight="1" spans="1:7">
      <c r="A481" s="53"/>
      <c r="B481" s="41"/>
      <c r="C481" s="32" t="s">
        <v>146</v>
      </c>
      <c r="D481" s="27" t="s">
        <v>77</v>
      </c>
      <c r="E481" s="33">
        <v>225.2</v>
      </c>
      <c r="F481" s="31">
        <v>820</v>
      </c>
      <c r="G481" s="29">
        <f t="shared" si="16"/>
        <v>184664</v>
      </c>
    </row>
    <row r="482" customHeight="1" spans="1:7">
      <c r="A482" s="53"/>
      <c r="B482" s="48"/>
      <c r="C482" s="32" t="s">
        <v>79</v>
      </c>
      <c r="D482" s="27" t="s">
        <v>77</v>
      </c>
      <c r="E482" s="33">
        <v>28.51</v>
      </c>
      <c r="F482" s="31">
        <v>560</v>
      </c>
      <c r="G482" s="29">
        <f t="shared" si="16"/>
        <v>15965.6</v>
      </c>
    </row>
    <row r="483" customHeight="1" spans="1:7">
      <c r="A483" s="54"/>
      <c r="B483" s="55" t="s">
        <v>23</v>
      </c>
      <c r="C483" s="32"/>
      <c r="D483" s="27"/>
      <c r="E483" s="33"/>
      <c r="F483" s="31"/>
      <c r="G483" s="39">
        <f>SUM(G438:G482)</f>
        <v>279148.2</v>
      </c>
    </row>
    <row r="484" customHeight="1" spans="1:7">
      <c r="A484" s="25">
        <v>10</v>
      </c>
      <c r="B484" s="26" t="s">
        <v>566</v>
      </c>
      <c r="C484" s="27" t="s">
        <v>11</v>
      </c>
      <c r="D484" s="27" t="s">
        <v>12</v>
      </c>
      <c r="E484" s="30">
        <v>8</v>
      </c>
      <c r="F484" s="31">
        <v>200</v>
      </c>
      <c r="G484" s="29">
        <f t="shared" ref="G484:G496" si="17">E484*F484</f>
        <v>1600</v>
      </c>
    </row>
    <row r="485" customHeight="1" spans="1:7">
      <c r="A485" s="25"/>
      <c r="B485" s="26"/>
      <c r="C485" s="27" t="s">
        <v>18</v>
      </c>
      <c r="D485" s="27" t="s">
        <v>12</v>
      </c>
      <c r="E485" s="30">
        <v>20</v>
      </c>
      <c r="F485" s="31">
        <v>120</v>
      </c>
      <c r="G485" s="29">
        <f t="shared" si="17"/>
        <v>2400</v>
      </c>
    </row>
    <row r="486" customHeight="1" spans="1:7">
      <c r="A486" s="25"/>
      <c r="B486" s="26"/>
      <c r="C486" s="27" t="s">
        <v>56</v>
      </c>
      <c r="D486" s="27" t="s">
        <v>12</v>
      </c>
      <c r="E486" s="30">
        <v>3</v>
      </c>
      <c r="F486" s="31">
        <v>10</v>
      </c>
      <c r="G486" s="29">
        <f t="shared" si="17"/>
        <v>30</v>
      </c>
    </row>
    <row r="487" customHeight="1" spans="1:7">
      <c r="A487" s="25"/>
      <c r="B487" s="26"/>
      <c r="C487" s="27" t="s">
        <v>63</v>
      </c>
      <c r="D487" s="27" t="s">
        <v>12</v>
      </c>
      <c r="E487" s="30">
        <v>15</v>
      </c>
      <c r="F487" s="31">
        <v>20</v>
      </c>
      <c r="G487" s="29">
        <f t="shared" si="17"/>
        <v>300</v>
      </c>
    </row>
    <row r="488" customHeight="1" spans="1:7">
      <c r="A488" s="25"/>
      <c r="B488" s="26"/>
      <c r="C488" s="27" t="s">
        <v>567</v>
      </c>
      <c r="D488" s="27" t="s">
        <v>12</v>
      </c>
      <c r="E488" s="30">
        <v>8</v>
      </c>
      <c r="F488" s="31">
        <v>20</v>
      </c>
      <c r="G488" s="29">
        <f t="shared" si="17"/>
        <v>160</v>
      </c>
    </row>
    <row r="489" customHeight="1" spans="1:7">
      <c r="A489" s="25"/>
      <c r="B489" s="26"/>
      <c r="C489" s="27" t="s">
        <v>161</v>
      </c>
      <c r="D489" s="27" t="s">
        <v>12</v>
      </c>
      <c r="E489" s="30">
        <v>8</v>
      </c>
      <c r="F489" s="31">
        <v>90</v>
      </c>
      <c r="G489" s="29">
        <f t="shared" si="17"/>
        <v>720</v>
      </c>
    </row>
    <row r="490" customHeight="1" spans="1:7">
      <c r="A490" s="25"/>
      <c r="B490" s="26"/>
      <c r="C490" s="27" t="s">
        <v>31</v>
      </c>
      <c r="D490" s="27" t="s">
        <v>12</v>
      </c>
      <c r="E490" s="30">
        <v>1</v>
      </c>
      <c r="F490" s="31">
        <v>100</v>
      </c>
      <c r="G490" s="29">
        <f t="shared" si="17"/>
        <v>100</v>
      </c>
    </row>
    <row r="491" customHeight="1" spans="1:7">
      <c r="A491" s="25"/>
      <c r="B491" s="26"/>
      <c r="C491" s="27" t="s">
        <v>338</v>
      </c>
      <c r="D491" s="27" t="s">
        <v>12</v>
      </c>
      <c r="E491" s="30">
        <v>4</v>
      </c>
      <c r="F491" s="31">
        <v>90</v>
      </c>
      <c r="G491" s="29">
        <f t="shared" si="17"/>
        <v>360</v>
      </c>
    </row>
    <row r="492" customHeight="1" spans="1:7">
      <c r="A492" s="25"/>
      <c r="B492" s="26"/>
      <c r="C492" s="27" t="s">
        <v>94</v>
      </c>
      <c r="D492" s="27" t="s">
        <v>12</v>
      </c>
      <c r="E492" s="30">
        <v>2</v>
      </c>
      <c r="F492" s="31">
        <v>120</v>
      </c>
      <c r="G492" s="29">
        <f t="shared" si="17"/>
        <v>240</v>
      </c>
    </row>
    <row r="493" customHeight="1" spans="1:7">
      <c r="A493" s="25"/>
      <c r="B493" s="26"/>
      <c r="C493" s="27" t="s">
        <v>116</v>
      </c>
      <c r="D493" s="27" t="s">
        <v>12</v>
      </c>
      <c r="E493" s="30">
        <v>3</v>
      </c>
      <c r="F493" s="31">
        <v>600</v>
      </c>
      <c r="G493" s="29">
        <f t="shared" si="17"/>
        <v>1800</v>
      </c>
    </row>
    <row r="494" customHeight="1" spans="1:7">
      <c r="A494" s="25"/>
      <c r="B494" s="26"/>
      <c r="C494" s="27" t="s">
        <v>150</v>
      </c>
      <c r="D494" s="27" t="s">
        <v>12</v>
      </c>
      <c r="E494" s="30">
        <v>1</v>
      </c>
      <c r="F494" s="31">
        <v>100</v>
      </c>
      <c r="G494" s="29">
        <f t="shared" si="17"/>
        <v>100</v>
      </c>
    </row>
    <row r="495" customHeight="1" spans="1:7">
      <c r="A495" s="25"/>
      <c r="B495" s="26"/>
      <c r="C495" s="27" t="s">
        <v>335</v>
      </c>
      <c r="D495" s="27" t="s">
        <v>12</v>
      </c>
      <c r="E495" s="30">
        <v>3</v>
      </c>
      <c r="F495" s="31">
        <v>50</v>
      </c>
      <c r="G495" s="29">
        <f t="shared" si="17"/>
        <v>150</v>
      </c>
    </row>
    <row r="496" customHeight="1" spans="1:7">
      <c r="A496" s="25"/>
      <c r="B496" s="26"/>
      <c r="C496" s="32" t="s">
        <v>542</v>
      </c>
      <c r="D496" s="27" t="s">
        <v>12</v>
      </c>
      <c r="E496" s="30">
        <v>3</v>
      </c>
      <c r="F496" s="31">
        <v>50</v>
      </c>
      <c r="G496" s="29">
        <f t="shared" si="17"/>
        <v>150</v>
      </c>
    </row>
    <row r="497" customHeight="1" spans="1:7">
      <c r="A497" s="25"/>
      <c r="B497" s="26"/>
      <c r="C497" s="32" t="s">
        <v>76</v>
      </c>
      <c r="D497" s="27" t="s">
        <v>77</v>
      </c>
      <c r="E497" s="33">
        <v>134.85</v>
      </c>
      <c r="F497" s="31">
        <v>65</v>
      </c>
      <c r="G497" s="29">
        <f t="shared" ref="G497:G513" si="18">E497*F497</f>
        <v>8765.25</v>
      </c>
    </row>
    <row r="498" customHeight="1" spans="1:7">
      <c r="A498" s="25"/>
      <c r="B498" s="26"/>
      <c r="C498" s="32"/>
      <c r="D498" s="27" t="s">
        <v>77</v>
      </c>
      <c r="E498" s="33">
        <v>16.11</v>
      </c>
      <c r="F498" s="31">
        <v>65</v>
      </c>
      <c r="G498" s="29">
        <f t="shared" si="18"/>
        <v>1047.15</v>
      </c>
    </row>
    <row r="499" customHeight="1" spans="1:7">
      <c r="A499" s="25"/>
      <c r="B499" s="26"/>
      <c r="C499" s="32"/>
      <c r="D499" s="27" t="s">
        <v>77</v>
      </c>
      <c r="E499" s="33">
        <v>17.71</v>
      </c>
      <c r="F499" s="31">
        <v>65</v>
      </c>
      <c r="G499" s="29">
        <f t="shared" si="18"/>
        <v>1151.15</v>
      </c>
    </row>
    <row r="500" customHeight="1" spans="1:7">
      <c r="A500" s="25"/>
      <c r="B500" s="26"/>
      <c r="C500" s="32"/>
      <c r="D500" s="27" t="s">
        <v>77</v>
      </c>
      <c r="E500" s="33">
        <v>10.74</v>
      </c>
      <c r="F500" s="31">
        <v>65</v>
      </c>
      <c r="G500" s="29">
        <f t="shared" si="18"/>
        <v>698.1</v>
      </c>
    </row>
    <row r="501" customHeight="1" spans="1:7">
      <c r="A501" s="25"/>
      <c r="B501" s="26"/>
      <c r="C501" s="32" t="s">
        <v>140</v>
      </c>
      <c r="D501" s="27" t="s">
        <v>14</v>
      </c>
      <c r="E501" s="33">
        <v>3.63</v>
      </c>
      <c r="F501" s="31">
        <v>180</v>
      </c>
      <c r="G501" s="29">
        <f t="shared" si="18"/>
        <v>653.4</v>
      </c>
    </row>
    <row r="502" customHeight="1" spans="1:7">
      <c r="A502" s="25"/>
      <c r="B502" s="26"/>
      <c r="C502" s="32" t="s">
        <v>96</v>
      </c>
      <c r="D502" s="27" t="s">
        <v>77</v>
      </c>
      <c r="E502" s="33">
        <v>1.11</v>
      </c>
      <c r="F502" s="31">
        <v>65</v>
      </c>
      <c r="G502" s="29">
        <f t="shared" si="18"/>
        <v>72.15</v>
      </c>
    </row>
    <row r="503" customHeight="1" spans="1:7">
      <c r="A503" s="25"/>
      <c r="B503" s="26"/>
      <c r="C503" s="32"/>
      <c r="D503" s="27" t="s">
        <v>77</v>
      </c>
      <c r="E503" s="33">
        <v>1.09</v>
      </c>
      <c r="F503" s="31">
        <v>65</v>
      </c>
      <c r="G503" s="29">
        <f t="shared" si="18"/>
        <v>70.85</v>
      </c>
    </row>
    <row r="504" customHeight="1" spans="1:7">
      <c r="A504" s="25"/>
      <c r="B504" s="26"/>
      <c r="C504" s="32" t="s">
        <v>321</v>
      </c>
      <c r="D504" s="27" t="s">
        <v>77</v>
      </c>
      <c r="E504" s="33">
        <v>129.75</v>
      </c>
      <c r="F504" s="31">
        <v>120</v>
      </c>
      <c r="G504" s="29">
        <f t="shared" si="18"/>
        <v>15570</v>
      </c>
    </row>
    <row r="505" customHeight="1" spans="1:7">
      <c r="A505" s="25"/>
      <c r="B505" s="26"/>
      <c r="C505" s="32" t="s">
        <v>340</v>
      </c>
      <c r="D505" s="27" t="s">
        <v>14</v>
      </c>
      <c r="E505" s="33">
        <v>1.1</v>
      </c>
      <c r="F505" s="31">
        <v>85</v>
      </c>
      <c r="G505" s="29">
        <f t="shared" si="18"/>
        <v>93.5</v>
      </c>
    </row>
    <row r="506" customHeight="1" spans="1:7">
      <c r="A506" s="25"/>
      <c r="B506" s="26"/>
      <c r="C506" s="32" t="s">
        <v>142</v>
      </c>
      <c r="D506" s="27" t="s">
        <v>14</v>
      </c>
      <c r="E506" s="33">
        <v>2.46</v>
      </c>
      <c r="F506" s="31">
        <v>340</v>
      </c>
      <c r="G506" s="29">
        <f t="shared" si="18"/>
        <v>836.4</v>
      </c>
    </row>
    <row r="507" customHeight="1" spans="1:7">
      <c r="A507" s="25"/>
      <c r="B507" s="26"/>
      <c r="C507" s="35" t="s">
        <v>320</v>
      </c>
      <c r="D507" s="27" t="s">
        <v>77</v>
      </c>
      <c r="E507" s="33">
        <v>5.42</v>
      </c>
      <c r="F507" s="31">
        <v>340</v>
      </c>
      <c r="G507" s="29">
        <f t="shared" si="18"/>
        <v>1842.8</v>
      </c>
    </row>
    <row r="508" customHeight="1" spans="1:7">
      <c r="A508" s="25"/>
      <c r="B508" s="26"/>
      <c r="C508" s="32" t="s">
        <v>369</v>
      </c>
      <c r="D508" s="27" t="s">
        <v>38</v>
      </c>
      <c r="E508" s="33">
        <v>1</v>
      </c>
      <c r="F508" s="31">
        <v>2000</v>
      </c>
      <c r="G508" s="29">
        <f t="shared" si="18"/>
        <v>2000</v>
      </c>
    </row>
    <row r="509" customHeight="1" spans="1:7">
      <c r="A509" s="25"/>
      <c r="B509" s="26"/>
      <c r="C509" s="32" t="s">
        <v>97</v>
      </c>
      <c r="D509" s="27" t="s">
        <v>98</v>
      </c>
      <c r="E509" s="33">
        <v>1</v>
      </c>
      <c r="F509" s="31">
        <v>200</v>
      </c>
      <c r="G509" s="29">
        <f t="shared" si="18"/>
        <v>200</v>
      </c>
    </row>
    <row r="510" customHeight="1" spans="1:7">
      <c r="A510" s="25"/>
      <c r="B510" s="26"/>
      <c r="C510" s="32" t="s">
        <v>99</v>
      </c>
      <c r="D510" s="27" t="s">
        <v>14</v>
      </c>
      <c r="E510" s="33">
        <v>29.45</v>
      </c>
      <c r="F510" s="31">
        <v>70</v>
      </c>
      <c r="G510" s="29">
        <f t="shared" si="18"/>
        <v>2061.5</v>
      </c>
    </row>
    <row r="511" customHeight="1" spans="1:7">
      <c r="A511" s="25"/>
      <c r="B511" s="26"/>
      <c r="C511" s="32" t="s">
        <v>146</v>
      </c>
      <c r="D511" s="27" t="s">
        <v>77</v>
      </c>
      <c r="E511" s="33">
        <v>104.62</v>
      </c>
      <c r="F511" s="31">
        <v>820</v>
      </c>
      <c r="G511" s="29">
        <f t="shared" si="18"/>
        <v>85788.4</v>
      </c>
    </row>
    <row r="512" customHeight="1" spans="1:7">
      <c r="A512" s="25"/>
      <c r="B512" s="26"/>
      <c r="C512" s="32" t="s">
        <v>488</v>
      </c>
      <c r="D512" s="27" t="s">
        <v>77</v>
      </c>
      <c r="E512" s="33">
        <v>54.77</v>
      </c>
      <c r="F512" s="31">
        <v>320</v>
      </c>
      <c r="G512" s="29">
        <f t="shared" si="18"/>
        <v>17526.4</v>
      </c>
    </row>
    <row r="513" customHeight="1" spans="1:7">
      <c r="A513" s="25"/>
      <c r="B513" s="26"/>
      <c r="C513" s="32" t="s">
        <v>79</v>
      </c>
      <c r="D513" s="27" t="s">
        <v>77</v>
      </c>
      <c r="E513" s="33">
        <v>42.83</v>
      </c>
      <c r="F513" s="31">
        <v>560</v>
      </c>
      <c r="G513" s="29">
        <f t="shared" si="18"/>
        <v>23984.8</v>
      </c>
    </row>
    <row r="514" customHeight="1" spans="1:7">
      <c r="A514" s="25"/>
      <c r="B514" s="26" t="s">
        <v>23</v>
      </c>
      <c r="C514" s="27"/>
      <c r="D514" s="27"/>
      <c r="E514" s="33"/>
      <c r="F514" s="31"/>
      <c r="G514" s="39">
        <f>SUM(G484:G513)</f>
        <v>170471.85</v>
      </c>
    </row>
    <row r="515" customHeight="1" spans="1:7">
      <c r="A515" s="25">
        <v>11</v>
      </c>
      <c r="B515" s="26" t="s">
        <v>568</v>
      </c>
      <c r="C515" s="27" t="s">
        <v>45</v>
      </c>
      <c r="D515" s="27" t="s">
        <v>12</v>
      </c>
      <c r="E515" s="30">
        <v>5</v>
      </c>
      <c r="F515" s="31">
        <v>90</v>
      </c>
      <c r="G515" s="29">
        <f t="shared" ref="G515:G533" si="19">E515*F515</f>
        <v>450</v>
      </c>
    </row>
    <row r="516" customHeight="1" spans="1:7">
      <c r="A516" s="25"/>
      <c r="B516" s="26"/>
      <c r="C516" s="27" t="s">
        <v>137</v>
      </c>
      <c r="D516" s="27" t="s">
        <v>12</v>
      </c>
      <c r="E516" s="30">
        <v>3</v>
      </c>
      <c r="F516" s="31">
        <v>20</v>
      </c>
      <c r="G516" s="29">
        <f t="shared" si="19"/>
        <v>60</v>
      </c>
    </row>
    <row r="517" customHeight="1" spans="1:7">
      <c r="A517" s="25"/>
      <c r="B517" s="26"/>
      <c r="C517" s="27" t="s">
        <v>88</v>
      </c>
      <c r="D517" s="27" t="s">
        <v>12</v>
      </c>
      <c r="E517" s="30">
        <v>1</v>
      </c>
      <c r="F517" s="31">
        <v>220</v>
      </c>
      <c r="G517" s="29">
        <f t="shared" si="19"/>
        <v>220</v>
      </c>
    </row>
    <row r="518" customHeight="1" spans="1:7">
      <c r="A518" s="25"/>
      <c r="B518" s="26"/>
      <c r="C518" s="27" t="s">
        <v>11</v>
      </c>
      <c r="D518" s="27" t="s">
        <v>12</v>
      </c>
      <c r="E518" s="30">
        <v>12</v>
      </c>
      <c r="F518" s="31">
        <v>200</v>
      </c>
      <c r="G518" s="29">
        <f t="shared" si="19"/>
        <v>2400</v>
      </c>
    </row>
    <row r="519" customHeight="1" spans="1:7">
      <c r="A519" s="25"/>
      <c r="B519" s="26"/>
      <c r="C519" s="27" t="s">
        <v>18</v>
      </c>
      <c r="D519" s="27" t="s">
        <v>12</v>
      </c>
      <c r="E519" s="30">
        <v>4</v>
      </c>
      <c r="F519" s="31">
        <v>120</v>
      </c>
      <c r="G519" s="29">
        <f t="shared" si="19"/>
        <v>480</v>
      </c>
    </row>
    <row r="520" customHeight="1" spans="1:7">
      <c r="A520" s="25"/>
      <c r="B520" s="26"/>
      <c r="C520" s="27" t="s">
        <v>553</v>
      </c>
      <c r="D520" s="27" t="s">
        <v>12</v>
      </c>
      <c r="E520" s="30">
        <v>1</v>
      </c>
      <c r="F520" s="31">
        <v>50</v>
      </c>
      <c r="G520" s="29">
        <f t="shared" si="19"/>
        <v>50</v>
      </c>
    </row>
    <row r="521" customHeight="1" spans="1:7">
      <c r="A521" s="25"/>
      <c r="B521" s="26"/>
      <c r="C521" s="27" t="s">
        <v>530</v>
      </c>
      <c r="D521" s="27" t="s">
        <v>12</v>
      </c>
      <c r="E521" s="30">
        <v>5</v>
      </c>
      <c r="F521" s="31">
        <v>5</v>
      </c>
      <c r="G521" s="29">
        <f t="shared" si="19"/>
        <v>25</v>
      </c>
    </row>
    <row r="522" customHeight="1" spans="1:7">
      <c r="A522" s="25"/>
      <c r="B522" s="26"/>
      <c r="C522" s="27" t="s">
        <v>66</v>
      </c>
      <c r="D522" s="27" t="s">
        <v>12</v>
      </c>
      <c r="E522" s="30">
        <v>1</v>
      </c>
      <c r="F522" s="31">
        <v>100</v>
      </c>
      <c r="G522" s="29">
        <f t="shared" si="19"/>
        <v>100</v>
      </c>
    </row>
    <row r="523" customHeight="1" spans="1:7">
      <c r="A523" s="25"/>
      <c r="B523" s="26"/>
      <c r="C523" s="27" t="s">
        <v>252</v>
      </c>
      <c r="D523" s="27" t="s">
        <v>12</v>
      </c>
      <c r="E523" s="30">
        <v>4</v>
      </c>
      <c r="F523" s="31">
        <v>15</v>
      </c>
      <c r="G523" s="29">
        <f t="shared" si="19"/>
        <v>60</v>
      </c>
    </row>
    <row r="524" customHeight="1" spans="1:7">
      <c r="A524" s="25"/>
      <c r="B524" s="26"/>
      <c r="C524" s="27" t="s">
        <v>40</v>
      </c>
      <c r="D524" s="27" t="s">
        <v>12</v>
      </c>
      <c r="E524" s="30">
        <v>1</v>
      </c>
      <c r="F524" s="31">
        <v>120</v>
      </c>
      <c r="G524" s="29">
        <f t="shared" si="19"/>
        <v>120</v>
      </c>
    </row>
    <row r="525" customHeight="1" spans="1:7">
      <c r="A525" s="25"/>
      <c r="B525" s="26"/>
      <c r="C525" s="56" t="s">
        <v>19</v>
      </c>
      <c r="D525" s="27" t="s">
        <v>12</v>
      </c>
      <c r="E525" s="30">
        <v>2</v>
      </c>
      <c r="F525" s="31">
        <v>20</v>
      </c>
      <c r="G525" s="29">
        <f t="shared" si="19"/>
        <v>40</v>
      </c>
    </row>
    <row r="526" customHeight="1" spans="1:7">
      <c r="A526" s="25"/>
      <c r="B526" s="26"/>
      <c r="C526" s="56" t="s">
        <v>536</v>
      </c>
      <c r="D526" s="27" t="s">
        <v>12</v>
      </c>
      <c r="E526" s="30">
        <v>6</v>
      </c>
      <c r="F526" s="31">
        <v>35</v>
      </c>
      <c r="G526" s="29">
        <f t="shared" si="19"/>
        <v>210</v>
      </c>
    </row>
    <row r="527" customHeight="1" spans="1:7">
      <c r="A527" s="25"/>
      <c r="B527" s="26"/>
      <c r="C527" s="56" t="s">
        <v>569</v>
      </c>
      <c r="D527" s="27" t="s">
        <v>12</v>
      </c>
      <c r="E527" s="30">
        <v>4</v>
      </c>
      <c r="F527" s="31">
        <v>100</v>
      </c>
      <c r="G527" s="29">
        <f t="shared" si="19"/>
        <v>400</v>
      </c>
    </row>
    <row r="528" customHeight="1" spans="1:7">
      <c r="A528" s="25"/>
      <c r="B528" s="26"/>
      <c r="C528" s="56" t="s">
        <v>544</v>
      </c>
      <c r="D528" s="27" t="s">
        <v>12</v>
      </c>
      <c r="E528" s="30">
        <v>1</v>
      </c>
      <c r="F528" s="31">
        <v>50</v>
      </c>
      <c r="G528" s="29">
        <f t="shared" si="19"/>
        <v>50</v>
      </c>
    </row>
    <row r="529" customHeight="1" spans="1:7">
      <c r="A529" s="25"/>
      <c r="B529" s="26"/>
      <c r="C529" s="32" t="s">
        <v>570</v>
      </c>
      <c r="D529" s="27" t="s">
        <v>14</v>
      </c>
      <c r="E529" s="33">
        <f>1.5*1.5*1.5</f>
        <v>3.375</v>
      </c>
      <c r="F529" s="31">
        <v>120</v>
      </c>
      <c r="G529" s="29">
        <f t="shared" si="19"/>
        <v>405</v>
      </c>
    </row>
    <row r="530" customHeight="1" spans="1:7">
      <c r="A530" s="25"/>
      <c r="B530" s="26"/>
      <c r="C530" s="32" t="s">
        <v>91</v>
      </c>
      <c r="D530" s="27" t="s">
        <v>71</v>
      </c>
      <c r="E530" s="30">
        <v>2</v>
      </c>
      <c r="F530" s="31">
        <v>160</v>
      </c>
      <c r="G530" s="29">
        <f t="shared" si="19"/>
        <v>320</v>
      </c>
    </row>
    <row r="531" customHeight="1" spans="1:7">
      <c r="A531" s="25"/>
      <c r="B531" s="26"/>
      <c r="C531" s="32" t="s">
        <v>30</v>
      </c>
      <c r="D531" s="27" t="s">
        <v>12</v>
      </c>
      <c r="E531" s="30">
        <v>2</v>
      </c>
      <c r="F531" s="31">
        <v>100</v>
      </c>
      <c r="G531" s="29">
        <f t="shared" si="19"/>
        <v>200</v>
      </c>
    </row>
    <row r="532" customHeight="1" spans="1:7">
      <c r="A532" s="25"/>
      <c r="B532" s="26"/>
      <c r="C532" s="32" t="s">
        <v>30</v>
      </c>
      <c r="D532" s="27" t="s">
        <v>12</v>
      </c>
      <c r="E532" s="30">
        <v>3</v>
      </c>
      <c r="F532" s="31">
        <v>70</v>
      </c>
      <c r="G532" s="29">
        <f t="shared" si="19"/>
        <v>210</v>
      </c>
    </row>
    <row r="533" customHeight="1" spans="1:7">
      <c r="A533" s="25"/>
      <c r="B533" s="26"/>
      <c r="C533" s="32" t="s">
        <v>571</v>
      </c>
      <c r="D533" s="27" t="s">
        <v>14</v>
      </c>
      <c r="E533" s="33">
        <f>20*0.3*0.4</f>
        <v>2.4</v>
      </c>
      <c r="F533" s="31">
        <v>180</v>
      </c>
      <c r="G533" s="29">
        <f t="shared" si="19"/>
        <v>432</v>
      </c>
    </row>
    <row r="534" customHeight="1" spans="1:7">
      <c r="A534" s="25"/>
      <c r="B534" s="26"/>
      <c r="C534" s="32" t="s">
        <v>76</v>
      </c>
      <c r="D534" s="27" t="s">
        <v>77</v>
      </c>
      <c r="E534" s="33">
        <v>125.93</v>
      </c>
      <c r="F534" s="31">
        <v>65</v>
      </c>
      <c r="G534" s="29">
        <f t="shared" ref="G534:G557" si="20">E534*F534</f>
        <v>8185.45</v>
      </c>
    </row>
    <row r="535" customHeight="1" spans="1:7">
      <c r="A535" s="25"/>
      <c r="B535" s="26"/>
      <c r="C535" s="32"/>
      <c r="D535" s="27" t="s">
        <v>77</v>
      </c>
      <c r="E535" s="33">
        <v>60.68</v>
      </c>
      <c r="F535" s="31">
        <v>65</v>
      </c>
      <c r="G535" s="29">
        <f t="shared" si="20"/>
        <v>3944.2</v>
      </c>
    </row>
    <row r="536" customHeight="1" spans="1:7">
      <c r="A536" s="25"/>
      <c r="B536" s="26"/>
      <c r="C536" s="32"/>
      <c r="D536" s="27" t="s">
        <v>77</v>
      </c>
      <c r="E536" s="33">
        <v>18.67</v>
      </c>
      <c r="F536" s="31">
        <v>65</v>
      </c>
      <c r="G536" s="29">
        <f t="shared" si="20"/>
        <v>1213.55</v>
      </c>
    </row>
    <row r="537" customHeight="1" spans="1:7">
      <c r="A537" s="25"/>
      <c r="B537" s="26"/>
      <c r="C537" s="32"/>
      <c r="D537" s="27" t="s">
        <v>77</v>
      </c>
      <c r="E537" s="33">
        <v>10.41</v>
      </c>
      <c r="F537" s="31">
        <v>65</v>
      </c>
      <c r="G537" s="29">
        <f t="shared" si="20"/>
        <v>676.65</v>
      </c>
    </row>
    <row r="538" customHeight="1" spans="1:7">
      <c r="A538" s="25"/>
      <c r="B538" s="26"/>
      <c r="C538" s="32"/>
      <c r="D538" s="27" t="s">
        <v>77</v>
      </c>
      <c r="E538" s="33">
        <v>62.56</v>
      </c>
      <c r="F538" s="31">
        <v>65</v>
      </c>
      <c r="G538" s="29">
        <f t="shared" si="20"/>
        <v>4066.4</v>
      </c>
    </row>
    <row r="539" customHeight="1" spans="1:7">
      <c r="A539" s="25"/>
      <c r="B539" s="26"/>
      <c r="C539" s="32" t="s">
        <v>140</v>
      </c>
      <c r="D539" s="27" t="s">
        <v>14</v>
      </c>
      <c r="E539" s="33">
        <v>50.4</v>
      </c>
      <c r="F539" s="31">
        <v>180</v>
      </c>
      <c r="G539" s="29">
        <f t="shared" si="20"/>
        <v>9072</v>
      </c>
    </row>
    <row r="540" customHeight="1" spans="1:7">
      <c r="A540" s="25"/>
      <c r="B540" s="26"/>
      <c r="C540" s="32"/>
      <c r="D540" s="27" t="s">
        <v>14</v>
      </c>
      <c r="E540" s="33">
        <v>16.17</v>
      </c>
      <c r="F540" s="31">
        <v>180</v>
      </c>
      <c r="G540" s="29">
        <f t="shared" si="20"/>
        <v>2910.6</v>
      </c>
    </row>
    <row r="541" customHeight="1" spans="1:7">
      <c r="A541" s="25"/>
      <c r="B541" s="26"/>
      <c r="C541" s="32"/>
      <c r="D541" s="27" t="s">
        <v>14</v>
      </c>
      <c r="E541" s="33">
        <v>63</v>
      </c>
      <c r="F541" s="31">
        <v>180</v>
      </c>
      <c r="G541" s="29">
        <f t="shared" si="20"/>
        <v>11340</v>
      </c>
    </row>
    <row r="542" customHeight="1" spans="1:7">
      <c r="A542" s="25"/>
      <c r="B542" s="26"/>
      <c r="C542" s="32" t="s">
        <v>354</v>
      </c>
      <c r="D542" s="27" t="s">
        <v>14</v>
      </c>
      <c r="E542" s="33">
        <v>2.69</v>
      </c>
      <c r="F542" s="31">
        <v>140</v>
      </c>
      <c r="G542" s="29">
        <f t="shared" si="20"/>
        <v>376.6</v>
      </c>
    </row>
    <row r="543" customHeight="1" spans="1:7">
      <c r="A543" s="25"/>
      <c r="B543" s="26"/>
      <c r="C543" s="32"/>
      <c r="D543" s="27" t="s">
        <v>14</v>
      </c>
      <c r="E543" s="33">
        <v>1.4</v>
      </c>
      <c r="F543" s="31">
        <v>140</v>
      </c>
      <c r="G543" s="29">
        <f t="shared" si="20"/>
        <v>196</v>
      </c>
    </row>
    <row r="544" customHeight="1" spans="1:7">
      <c r="A544" s="25"/>
      <c r="B544" s="26"/>
      <c r="C544" s="32"/>
      <c r="D544" s="27" t="s">
        <v>14</v>
      </c>
      <c r="E544" s="33">
        <v>0.71</v>
      </c>
      <c r="F544" s="31">
        <v>140</v>
      </c>
      <c r="G544" s="29">
        <f t="shared" si="20"/>
        <v>99.4</v>
      </c>
    </row>
    <row r="545" customHeight="1" spans="1:7">
      <c r="A545" s="25"/>
      <c r="B545" s="26"/>
      <c r="C545" s="32" t="s">
        <v>141</v>
      </c>
      <c r="D545" s="27" t="s">
        <v>77</v>
      </c>
      <c r="E545" s="33">
        <v>18</v>
      </c>
      <c r="F545" s="45">
        <v>100</v>
      </c>
      <c r="G545" s="29">
        <f t="shared" si="20"/>
        <v>1800</v>
      </c>
    </row>
    <row r="546" customHeight="1" spans="1:7">
      <c r="A546" s="25"/>
      <c r="B546" s="26"/>
      <c r="C546" s="32"/>
      <c r="D546" s="27" t="s">
        <v>77</v>
      </c>
      <c r="E546" s="33">
        <v>13.5</v>
      </c>
      <c r="F546" s="45">
        <v>100</v>
      </c>
      <c r="G546" s="29">
        <f t="shared" si="20"/>
        <v>1350</v>
      </c>
    </row>
    <row r="547" customHeight="1" spans="1:7">
      <c r="A547" s="25"/>
      <c r="B547" s="26"/>
      <c r="C547" s="32"/>
      <c r="D547" s="27" t="s">
        <v>77</v>
      </c>
      <c r="E547" s="33">
        <v>3.6</v>
      </c>
      <c r="F547" s="45">
        <v>100</v>
      </c>
      <c r="G547" s="29">
        <f t="shared" si="20"/>
        <v>360</v>
      </c>
    </row>
    <row r="548" customHeight="1" spans="1:7">
      <c r="A548" s="25"/>
      <c r="B548" s="26"/>
      <c r="C548" s="32" t="s">
        <v>96</v>
      </c>
      <c r="D548" s="27" t="s">
        <v>77</v>
      </c>
      <c r="E548" s="33">
        <v>2</v>
      </c>
      <c r="F548" s="31">
        <v>65</v>
      </c>
      <c r="G548" s="29">
        <f t="shared" si="20"/>
        <v>130</v>
      </c>
    </row>
    <row r="549" customHeight="1" spans="1:7">
      <c r="A549" s="25"/>
      <c r="B549" s="26"/>
      <c r="C549" s="32" t="s">
        <v>341</v>
      </c>
      <c r="D549" s="27" t="s">
        <v>14</v>
      </c>
      <c r="E549" s="33">
        <v>3</v>
      </c>
      <c r="F549" s="31">
        <v>340</v>
      </c>
      <c r="G549" s="29">
        <f t="shared" si="20"/>
        <v>1020</v>
      </c>
    </row>
    <row r="550" customHeight="1" spans="1:7">
      <c r="A550" s="25"/>
      <c r="B550" s="26"/>
      <c r="C550" s="32" t="s">
        <v>321</v>
      </c>
      <c r="D550" s="27" t="s">
        <v>77</v>
      </c>
      <c r="E550" s="33">
        <v>200.98</v>
      </c>
      <c r="F550" s="31">
        <v>120</v>
      </c>
      <c r="G550" s="29">
        <f t="shared" si="20"/>
        <v>24117.6</v>
      </c>
    </row>
    <row r="551" customHeight="1" spans="1:7">
      <c r="A551" s="25"/>
      <c r="B551" s="26"/>
      <c r="C551" s="32" t="s">
        <v>320</v>
      </c>
      <c r="D551" s="27" t="s">
        <v>77</v>
      </c>
      <c r="E551" s="33">
        <v>4.58</v>
      </c>
      <c r="F551" s="31">
        <v>340</v>
      </c>
      <c r="G551" s="29">
        <f t="shared" si="20"/>
        <v>1557.2</v>
      </c>
    </row>
    <row r="552" customHeight="1" spans="1:7">
      <c r="A552" s="25"/>
      <c r="B552" s="26"/>
      <c r="C552" s="32" t="s">
        <v>142</v>
      </c>
      <c r="D552" s="27" t="s">
        <v>14</v>
      </c>
      <c r="E552" s="33">
        <v>5.69</v>
      </c>
      <c r="F552" s="31">
        <v>340</v>
      </c>
      <c r="G552" s="29">
        <f t="shared" si="20"/>
        <v>1934.6</v>
      </c>
    </row>
    <row r="553" ht="30" customHeight="1" spans="1:7">
      <c r="A553" s="25"/>
      <c r="B553" s="26"/>
      <c r="C553" s="46" t="s">
        <v>572</v>
      </c>
      <c r="D553" s="27" t="s">
        <v>404</v>
      </c>
      <c r="E553" s="33">
        <v>8.6</v>
      </c>
      <c r="F553" s="31">
        <v>90</v>
      </c>
      <c r="G553" s="29">
        <f t="shared" si="20"/>
        <v>774</v>
      </c>
    </row>
    <row r="554" ht="48" customHeight="1" spans="1:7">
      <c r="A554" s="25"/>
      <c r="B554" s="26"/>
      <c r="C554" s="46" t="s">
        <v>573</v>
      </c>
      <c r="D554" s="27" t="s">
        <v>38</v>
      </c>
      <c r="E554" s="30">
        <v>1</v>
      </c>
      <c r="F554" s="31">
        <v>250</v>
      </c>
      <c r="G554" s="29">
        <f t="shared" si="20"/>
        <v>250</v>
      </c>
    </row>
    <row r="555" customHeight="1" spans="1:7">
      <c r="A555" s="25"/>
      <c r="B555" s="26"/>
      <c r="C555" s="32" t="s">
        <v>97</v>
      </c>
      <c r="D555" s="27" t="s">
        <v>98</v>
      </c>
      <c r="E555" s="30">
        <v>1</v>
      </c>
      <c r="F555" s="31">
        <v>200</v>
      </c>
      <c r="G555" s="29">
        <f t="shared" si="20"/>
        <v>200</v>
      </c>
    </row>
    <row r="556" customHeight="1" spans="1:7">
      <c r="A556" s="25"/>
      <c r="B556" s="26"/>
      <c r="C556" s="32" t="s">
        <v>99</v>
      </c>
      <c r="D556" s="27" t="s">
        <v>14</v>
      </c>
      <c r="E556" s="33">
        <v>22.5</v>
      </c>
      <c r="F556" s="31">
        <v>70</v>
      </c>
      <c r="G556" s="29">
        <f t="shared" si="20"/>
        <v>1575</v>
      </c>
    </row>
    <row r="557" customHeight="1" spans="1:7">
      <c r="A557" s="25"/>
      <c r="B557" s="26"/>
      <c r="C557" s="32" t="s">
        <v>146</v>
      </c>
      <c r="D557" s="27" t="s">
        <v>77</v>
      </c>
      <c r="E557" s="33">
        <v>280.28</v>
      </c>
      <c r="F557" s="31">
        <v>820</v>
      </c>
      <c r="G557" s="29">
        <f t="shared" si="20"/>
        <v>229829.6</v>
      </c>
    </row>
    <row r="558" ht="27" customHeight="1" spans="1:7">
      <c r="A558" s="25"/>
      <c r="B558" s="26" t="s">
        <v>23</v>
      </c>
      <c r="C558" s="27"/>
      <c r="D558" s="27"/>
      <c r="E558" s="33"/>
      <c r="F558" s="31"/>
      <c r="G558" s="39">
        <f>SUM(G515:G557)</f>
        <v>313210.85</v>
      </c>
    </row>
    <row r="559" customHeight="1" spans="1:7">
      <c r="A559" s="25">
        <v>12</v>
      </c>
      <c r="B559" s="26" t="s">
        <v>574</v>
      </c>
      <c r="C559" s="27" t="s">
        <v>121</v>
      </c>
      <c r="D559" s="27" t="s">
        <v>12</v>
      </c>
      <c r="E559" s="30">
        <v>9</v>
      </c>
      <c r="F559" s="31">
        <v>10</v>
      </c>
      <c r="G559" s="29">
        <f t="shared" ref="G559:G592" si="21">E559*F559</f>
        <v>90</v>
      </c>
    </row>
    <row r="560" customHeight="1" spans="1:7">
      <c r="A560" s="25"/>
      <c r="B560" s="26"/>
      <c r="C560" s="27" t="s">
        <v>22</v>
      </c>
      <c r="D560" s="27" t="s">
        <v>12</v>
      </c>
      <c r="E560" s="30">
        <v>7</v>
      </c>
      <c r="F560" s="31">
        <v>10</v>
      </c>
      <c r="G560" s="29">
        <f t="shared" si="21"/>
        <v>70</v>
      </c>
    </row>
    <row r="561" customHeight="1" spans="1:7">
      <c r="A561" s="25"/>
      <c r="B561" s="26"/>
      <c r="C561" s="27" t="s">
        <v>506</v>
      </c>
      <c r="D561" s="27" t="s">
        <v>12</v>
      </c>
      <c r="E561" s="30">
        <v>1</v>
      </c>
      <c r="F561" s="31">
        <v>20</v>
      </c>
      <c r="G561" s="29">
        <f t="shared" si="21"/>
        <v>20</v>
      </c>
    </row>
    <row r="562" customHeight="1" spans="1:7">
      <c r="A562" s="25"/>
      <c r="B562" s="26"/>
      <c r="C562" s="27" t="s">
        <v>109</v>
      </c>
      <c r="D562" s="27" t="s">
        <v>12</v>
      </c>
      <c r="E562" s="30">
        <v>6</v>
      </c>
      <c r="F562" s="31">
        <v>10</v>
      </c>
      <c r="G562" s="29">
        <f t="shared" si="21"/>
        <v>60</v>
      </c>
    </row>
    <row r="563" customHeight="1" spans="1:7">
      <c r="A563" s="25"/>
      <c r="B563" s="26"/>
      <c r="C563" s="27" t="s">
        <v>575</v>
      </c>
      <c r="D563" s="27" t="s">
        <v>12</v>
      </c>
      <c r="E563" s="30">
        <v>1</v>
      </c>
      <c r="F563" s="31">
        <v>120</v>
      </c>
      <c r="G563" s="29">
        <f t="shared" si="21"/>
        <v>120</v>
      </c>
    </row>
    <row r="564" customHeight="1" spans="1:7">
      <c r="A564" s="25"/>
      <c r="B564" s="26"/>
      <c r="C564" s="27" t="s">
        <v>457</v>
      </c>
      <c r="D564" s="27" t="s">
        <v>12</v>
      </c>
      <c r="E564" s="30">
        <v>1</v>
      </c>
      <c r="F564" s="31">
        <v>10</v>
      </c>
      <c r="G564" s="29">
        <f t="shared" si="21"/>
        <v>10</v>
      </c>
    </row>
    <row r="565" customHeight="1" spans="1:7">
      <c r="A565" s="25"/>
      <c r="B565" s="26"/>
      <c r="C565" s="27" t="s">
        <v>540</v>
      </c>
      <c r="D565" s="27" t="s">
        <v>12</v>
      </c>
      <c r="E565" s="30">
        <v>1</v>
      </c>
      <c r="F565" s="31">
        <v>50</v>
      </c>
      <c r="G565" s="29">
        <f t="shared" si="21"/>
        <v>50</v>
      </c>
    </row>
    <row r="566" customHeight="1" spans="1:7">
      <c r="A566" s="25"/>
      <c r="B566" s="26"/>
      <c r="C566" s="27" t="s">
        <v>108</v>
      </c>
      <c r="D566" s="27" t="s">
        <v>12</v>
      </c>
      <c r="E566" s="30">
        <v>1</v>
      </c>
      <c r="F566" s="31">
        <v>5</v>
      </c>
      <c r="G566" s="29">
        <f t="shared" si="21"/>
        <v>5</v>
      </c>
    </row>
    <row r="567" customHeight="1" spans="1:7">
      <c r="A567" s="25"/>
      <c r="B567" s="26"/>
      <c r="C567" s="27" t="s">
        <v>45</v>
      </c>
      <c r="D567" s="27" t="s">
        <v>12</v>
      </c>
      <c r="E567" s="30">
        <v>1</v>
      </c>
      <c r="F567" s="31">
        <v>90</v>
      </c>
      <c r="G567" s="29">
        <f t="shared" si="21"/>
        <v>90</v>
      </c>
    </row>
    <row r="568" customHeight="1" spans="1:7">
      <c r="A568" s="25"/>
      <c r="B568" s="26"/>
      <c r="C568" s="27" t="s">
        <v>75</v>
      </c>
      <c r="D568" s="27" t="s">
        <v>17</v>
      </c>
      <c r="E568" s="30">
        <v>2</v>
      </c>
      <c r="F568" s="31">
        <v>4500</v>
      </c>
      <c r="G568" s="29">
        <f t="shared" si="21"/>
        <v>9000</v>
      </c>
    </row>
    <row r="569" customHeight="1" spans="1:7">
      <c r="A569" s="25"/>
      <c r="B569" s="26"/>
      <c r="C569" s="27" t="s">
        <v>85</v>
      </c>
      <c r="D569" s="27" t="s">
        <v>17</v>
      </c>
      <c r="E569" s="30">
        <v>1</v>
      </c>
      <c r="F569" s="31">
        <v>4000</v>
      </c>
      <c r="G569" s="29">
        <f t="shared" si="21"/>
        <v>4000</v>
      </c>
    </row>
    <row r="570" customHeight="1" spans="1:7">
      <c r="A570" s="25"/>
      <c r="B570" s="26"/>
      <c r="C570" s="27" t="s">
        <v>18</v>
      </c>
      <c r="D570" s="27" t="s">
        <v>12</v>
      </c>
      <c r="E570" s="30">
        <v>4</v>
      </c>
      <c r="F570" s="31">
        <v>120</v>
      </c>
      <c r="G570" s="29">
        <f t="shared" si="21"/>
        <v>480</v>
      </c>
    </row>
    <row r="571" customHeight="1" spans="1:7">
      <c r="A571" s="25"/>
      <c r="B571" s="26"/>
      <c r="C571" s="27" t="s">
        <v>44</v>
      </c>
      <c r="D571" s="27" t="s">
        <v>12</v>
      </c>
      <c r="E571" s="30">
        <v>3</v>
      </c>
      <c r="F571" s="31">
        <v>120</v>
      </c>
      <c r="G571" s="29">
        <f t="shared" si="21"/>
        <v>360</v>
      </c>
    </row>
    <row r="572" customHeight="1" spans="1:7">
      <c r="A572" s="25"/>
      <c r="B572" s="26"/>
      <c r="C572" s="27" t="s">
        <v>576</v>
      </c>
      <c r="D572" s="27" t="s">
        <v>12</v>
      </c>
      <c r="E572" s="30">
        <v>1</v>
      </c>
      <c r="F572" s="31">
        <v>20</v>
      </c>
      <c r="G572" s="29">
        <f t="shared" si="21"/>
        <v>20</v>
      </c>
    </row>
    <row r="573" customHeight="1" spans="1:7">
      <c r="A573" s="25"/>
      <c r="B573" s="26"/>
      <c r="C573" s="27" t="s">
        <v>553</v>
      </c>
      <c r="D573" s="27" t="s">
        <v>12</v>
      </c>
      <c r="E573" s="30">
        <v>2</v>
      </c>
      <c r="F573" s="31">
        <v>50</v>
      </c>
      <c r="G573" s="29">
        <f t="shared" si="21"/>
        <v>100</v>
      </c>
    </row>
    <row r="574" customHeight="1" spans="1:7">
      <c r="A574" s="25"/>
      <c r="B574" s="26"/>
      <c r="C574" s="27" t="s">
        <v>530</v>
      </c>
      <c r="D574" s="27" t="s">
        <v>12</v>
      </c>
      <c r="E574" s="30">
        <v>3</v>
      </c>
      <c r="F574" s="31">
        <v>5</v>
      </c>
      <c r="G574" s="29">
        <f t="shared" si="21"/>
        <v>15</v>
      </c>
    </row>
    <row r="575" customHeight="1" spans="1:7">
      <c r="A575" s="25"/>
      <c r="B575" s="26"/>
      <c r="C575" s="27" t="s">
        <v>22</v>
      </c>
      <c r="D575" s="27" t="s">
        <v>12</v>
      </c>
      <c r="E575" s="30">
        <v>10</v>
      </c>
      <c r="F575" s="31">
        <v>10</v>
      </c>
      <c r="G575" s="29">
        <f t="shared" si="21"/>
        <v>100</v>
      </c>
    </row>
    <row r="576" customHeight="1" spans="1:7">
      <c r="A576" s="25"/>
      <c r="B576" s="26"/>
      <c r="C576" s="27" t="s">
        <v>116</v>
      </c>
      <c r="D576" s="27" t="s">
        <v>12</v>
      </c>
      <c r="E576" s="30">
        <v>1</v>
      </c>
      <c r="F576" s="31">
        <v>600</v>
      </c>
      <c r="G576" s="29">
        <f t="shared" si="21"/>
        <v>600</v>
      </c>
    </row>
    <row r="577" customHeight="1" spans="1:7">
      <c r="A577" s="25"/>
      <c r="B577" s="26"/>
      <c r="C577" s="27" t="s">
        <v>121</v>
      </c>
      <c r="D577" s="27" t="s">
        <v>12</v>
      </c>
      <c r="E577" s="30">
        <v>3</v>
      </c>
      <c r="F577" s="31">
        <v>10</v>
      </c>
      <c r="G577" s="29">
        <f t="shared" si="21"/>
        <v>30</v>
      </c>
    </row>
    <row r="578" customHeight="1" spans="1:7">
      <c r="A578" s="25"/>
      <c r="B578" s="26"/>
      <c r="C578" s="27" t="s">
        <v>335</v>
      </c>
      <c r="D578" s="27" t="s">
        <v>12</v>
      </c>
      <c r="E578" s="30">
        <v>3</v>
      </c>
      <c r="F578" s="31">
        <v>50</v>
      </c>
      <c r="G578" s="29">
        <f t="shared" si="21"/>
        <v>150</v>
      </c>
    </row>
    <row r="579" customHeight="1" spans="1:7">
      <c r="A579" s="25"/>
      <c r="B579" s="26"/>
      <c r="C579" s="27" t="s">
        <v>577</v>
      </c>
      <c r="D579" s="27" t="s">
        <v>12</v>
      </c>
      <c r="E579" s="30">
        <v>2</v>
      </c>
      <c r="F579" s="31">
        <v>150</v>
      </c>
      <c r="G579" s="29">
        <f t="shared" si="21"/>
        <v>300</v>
      </c>
    </row>
    <row r="580" customHeight="1" spans="1:7">
      <c r="A580" s="25"/>
      <c r="B580" s="26"/>
      <c r="C580" s="27" t="s">
        <v>578</v>
      </c>
      <c r="D580" s="27" t="s">
        <v>12</v>
      </c>
      <c r="E580" s="30">
        <v>1</v>
      </c>
      <c r="F580" s="31">
        <v>50</v>
      </c>
      <c r="G580" s="29">
        <f t="shared" si="21"/>
        <v>50</v>
      </c>
    </row>
    <row r="581" customHeight="1" spans="1:7">
      <c r="A581" s="25"/>
      <c r="B581" s="26"/>
      <c r="C581" s="32" t="s">
        <v>183</v>
      </c>
      <c r="D581" s="27" t="s">
        <v>38</v>
      </c>
      <c r="E581" s="30">
        <v>1</v>
      </c>
      <c r="F581" s="31">
        <v>1000</v>
      </c>
      <c r="G581" s="29">
        <f t="shared" si="21"/>
        <v>1000</v>
      </c>
    </row>
    <row r="582" customHeight="1" spans="1:7">
      <c r="A582" s="25"/>
      <c r="B582" s="26"/>
      <c r="C582" s="32" t="s">
        <v>525</v>
      </c>
      <c r="D582" s="27" t="s">
        <v>98</v>
      </c>
      <c r="E582" s="30">
        <v>1</v>
      </c>
      <c r="F582" s="31">
        <v>400</v>
      </c>
      <c r="G582" s="29">
        <f t="shared" si="21"/>
        <v>400</v>
      </c>
    </row>
    <row r="583" customHeight="1" spans="1:7">
      <c r="A583" s="25"/>
      <c r="B583" s="26"/>
      <c r="C583" s="32" t="s">
        <v>76</v>
      </c>
      <c r="D583" s="27" t="s">
        <v>77</v>
      </c>
      <c r="E583" s="33">
        <v>3.14</v>
      </c>
      <c r="F583" s="31">
        <v>65</v>
      </c>
      <c r="G583" s="29">
        <f t="shared" si="21"/>
        <v>204.1</v>
      </c>
    </row>
    <row r="584" customHeight="1" spans="1:7">
      <c r="A584" s="25"/>
      <c r="B584" s="26"/>
      <c r="C584" s="32"/>
      <c r="D584" s="27" t="s">
        <v>77</v>
      </c>
      <c r="E584" s="33">
        <v>9.8</v>
      </c>
      <c r="F584" s="31">
        <v>65</v>
      </c>
      <c r="G584" s="29">
        <f t="shared" si="21"/>
        <v>637</v>
      </c>
    </row>
    <row r="585" customHeight="1" spans="1:7">
      <c r="A585" s="25"/>
      <c r="B585" s="26"/>
      <c r="C585" s="32" t="s">
        <v>78</v>
      </c>
      <c r="D585" s="27" t="s">
        <v>14</v>
      </c>
      <c r="E585" s="33">
        <v>3.4</v>
      </c>
      <c r="F585" s="31">
        <v>180</v>
      </c>
      <c r="G585" s="29">
        <f t="shared" si="21"/>
        <v>612</v>
      </c>
    </row>
    <row r="586" customHeight="1" spans="1:7">
      <c r="A586" s="25"/>
      <c r="B586" s="26"/>
      <c r="C586" s="32"/>
      <c r="D586" s="27" t="s">
        <v>14</v>
      </c>
      <c r="E586" s="33">
        <v>2.48</v>
      </c>
      <c r="F586" s="31">
        <v>180</v>
      </c>
      <c r="G586" s="29">
        <f t="shared" si="21"/>
        <v>446.4</v>
      </c>
    </row>
    <row r="587" customHeight="1" spans="1:7">
      <c r="A587" s="25"/>
      <c r="B587" s="26"/>
      <c r="C587" s="32" t="s">
        <v>140</v>
      </c>
      <c r="D587" s="27" t="s">
        <v>14</v>
      </c>
      <c r="E587" s="33">
        <v>18.036</v>
      </c>
      <c r="F587" s="31">
        <v>180</v>
      </c>
      <c r="G587" s="29">
        <f t="shared" si="21"/>
        <v>3246.48</v>
      </c>
    </row>
    <row r="588" customHeight="1" spans="1:7">
      <c r="A588" s="25"/>
      <c r="B588" s="26"/>
      <c r="C588" s="32" t="s">
        <v>95</v>
      </c>
      <c r="D588" s="27" t="s">
        <v>14</v>
      </c>
      <c r="E588" s="33">
        <v>4.16</v>
      </c>
      <c r="F588" s="31">
        <v>80</v>
      </c>
      <c r="G588" s="29">
        <f t="shared" si="21"/>
        <v>332.8</v>
      </c>
    </row>
    <row r="589" customHeight="1" spans="1:7">
      <c r="A589" s="25"/>
      <c r="B589" s="26"/>
      <c r="C589" s="32" t="s">
        <v>142</v>
      </c>
      <c r="D589" s="27" t="s">
        <v>14</v>
      </c>
      <c r="E589" s="33">
        <v>2.92</v>
      </c>
      <c r="F589" s="31">
        <v>340</v>
      </c>
      <c r="G589" s="29">
        <f t="shared" si="21"/>
        <v>992.8</v>
      </c>
    </row>
    <row r="590" customHeight="1" spans="1:7">
      <c r="A590" s="25"/>
      <c r="B590" s="26"/>
      <c r="C590" s="32" t="s">
        <v>99</v>
      </c>
      <c r="D590" s="27" t="s">
        <v>14</v>
      </c>
      <c r="E590" s="33">
        <v>20.63</v>
      </c>
      <c r="F590" s="31">
        <v>70</v>
      </c>
      <c r="G590" s="29">
        <f t="shared" si="21"/>
        <v>1444.1</v>
      </c>
    </row>
    <row r="591" customHeight="1" spans="1:7">
      <c r="A591" s="25"/>
      <c r="B591" s="26"/>
      <c r="C591" s="32" t="s">
        <v>79</v>
      </c>
      <c r="D591" s="27" t="s">
        <v>77</v>
      </c>
      <c r="E591" s="33">
        <v>75.31</v>
      </c>
      <c r="F591" s="31">
        <v>560</v>
      </c>
      <c r="G591" s="29">
        <f t="shared" si="21"/>
        <v>42173.6</v>
      </c>
    </row>
    <row r="592" customHeight="1" spans="1:7">
      <c r="A592" s="25"/>
      <c r="B592" s="26"/>
      <c r="C592" s="32" t="s">
        <v>100</v>
      </c>
      <c r="D592" s="27" t="s">
        <v>77</v>
      </c>
      <c r="E592" s="33">
        <v>36.06</v>
      </c>
      <c r="F592" s="31">
        <v>420</v>
      </c>
      <c r="G592" s="29">
        <f t="shared" si="21"/>
        <v>15145.2</v>
      </c>
    </row>
    <row r="593" customHeight="1" spans="1:7">
      <c r="A593" s="25"/>
      <c r="B593" s="26" t="s">
        <v>23</v>
      </c>
      <c r="C593" s="27"/>
      <c r="D593" s="27"/>
      <c r="E593" s="33"/>
      <c r="F593" s="31"/>
      <c r="G593" s="39">
        <f>SUM(G559:G592)</f>
        <v>82354.48</v>
      </c>
    </row>
    <row r="594" customHeight="1" spans="1:7">
      <c r="A594" s="25">
        <v>13</v>
      </c>
      <c r="B594" s="26" t="s">
        <v>579</v>
      </c>
      <c r="C594" s="27" t="s">
        <v>18</v>
      </c>
      <c r="D594" s="27" t="s">
        <v>12</v>
      </c>
      <c r="E594" s="30">
        <v>1</v>
      </c>
      <c r="F594" s="31">
        <v>120</v>
      </c>
      <c r="G594" s="29">
        <f t="shared" ref="G594:G657" si="22">E594*F594</f>
        <v>120</v>
      </c>
    </row>
    <row r="595" customHeight="1" spans="1:7">
      <c r="A595" s="25"/>
      <c r="B595" s="26"/>
      <c r="C595" s="27" t="s">
        <v>45</v>
      </c>
      <c r="D595" s="27" t="s">
        <v>12</v>
      </c>
      <c r="E595" s="30">
        <v>1</v>
      </c>
      <c r="F595" s="31">
        <v>90</v>
      </c>
      <c r="G595" s="29">
        <f t="shared" si="22"/>
        <v>90</v>
      </c>
    </row>
    <row r="596" customHeight="1" spans="1:7">
      <c r="A596" s="25"/>
      <c r="B596" s="26"/>
      <c r="C596" s="27" t="s">
        <v>46</v>
      </c>
      <c r="D596" s="27" t="s">
        <v>12</v>
      </c>
      <c r="E596" s="30">
        <v>1</v>
      </c>
      <c r="F596" s="31">
        <v>20</v>
      </c>
      <c r="G596" s="29">
        <f t="shared" si="22"/>
        <v>20</v>
      </c>
    </row>
    <row r="597" customHeight="1" spans="1:7">
      <c r="A597" s="25"/>
      <c r="B597" s="26"/>
      <c r="C597" s="27" t="s">
        <v>457</v>
      </c>
      <c r="D597" s="27" t="s">
        <v>12</v>
      </c>
      <c r="E597" s="30">
        <v>4</v>
      </c>
      <c r="F597" s="31">
        <v>10</v>
      </c>
      <c r="G597" s="29">
        <f t="shared" si="22"/>
        <v>40</v>
      </c>
    </row>
    <row r="598" customHeight="1" spans="1:7">
      <c r="A598" s="25"/>
      <c r="B598" s="26"/>
      <c r="C598" s="27" t="s">
        <v>122</v>
      </c>
      <c r="D598" s="27" t="s">
        <v>12</v>
      </c>
      <c r="E598" s="30">
        <v>1</v>
      </c>
      <c r="F598" s="31">
        <v>10</v>
      </c>
      <c r="G598" s="29">
        <f t="shared" si="22"/>
        <v>10</v>
      </c>
    </row>
    <row r="599" customHeight="1" spans="1:7">
      <c r="A599" s="25"/>
      <c r="B599" s="26"/>
      <c r="C599" s="27" t="s">
        <v>110</v>
      </c>
      <c r="D599" s="27" t="s">
        <v>12</v>
      </c>
      <c r="E599" s="30">
        <v>1</v>
      </c>
      <c r="F599" s="31">
        <v>200</v>
      </c>
      <c r="G599" s="29">
        <f t="shared" si="22"/>
        <v>200</v>
      </c>
    </row>
    <row r="600" customHeight="1" spans="1:7">
      <c r="A600" s="25"/>
      <c r="B600" s="26"/>
      <c r="C600" s="27" t="s">
        <v>94</v>
      </c>
      <c r="D600" s="27" t="s">
        <v>12</v>
      </c>
      <c r="E600" s="30">
        <v>1</v>
      </c>
      <c r="F600" s="31">
        <v>120</v>
      </c>
      <c r="G600" s="29">
        <f t="shared" si="22"/>
        <v>120</v>
      </c>
    </row>
    <row r="601" customHeight="1" spans="1:7">
      <c r="A601" s="25"/>
      <c r="B601" s="26"/>
      <c r="C601" s="27" t="s">
        <v>93</v>
      </c>
      <c r="D601" s="27" t="s">
        <v>12</v>
      </c>
      <c r="E601" s="30">
        <v>1</v>
      </c>
      <c r="F601" s="31">
        <v>90</v>
      </c>
      <c r="G601" s="29">
        <f t="shared" si="22"/>
        <v>90</v>
      </c>
    </row>
    <row r="602" customHeight="1" spans="1:7">
      <c r="A602" s="25"/>
      <c r="B602" s="26"/>
      <c r="C602" s="27" t="s">
        <v>346</v>
      </c>
      <c r="D602" s="27" t="s">
        <v>12</v>
      </c>
      <c r="E602" s="30">
        <v>4</v>
      </c>
      <c r="F602" s="31">
        <v>10</v>
      </c>
      <c r="G602" s="29">
        <f t="shared" si="22"/>
        <v>40</v>
      </c>
    </row>
    <row r="603" customHeight="1" spans="1:7">
      <c r="A603" s="25"/>
      <c r="B603" s="26"/>
      <c r="C603" s="27" t="s">
        <v>11</v>
      </c>
      <c r="D603" s="27" t="s">
        <v>12</v>
      </c>
      <c r="E603" s="30">
        <v>10</v>
      </c>
      <c r="F603" s="31">
        <v>200</v>
      </c>
      <c r="G603" s="29">
        <f t="shared" si="22"/>
        <v>2000</v>
      </c>
    </row>
    <row r="604" customHeight="1" spans="1:7">
      <c r="A604" s="25"/>
      <c r="B604" s="26"/>
      <c r="C604" s="27" t="s">
        <v>63</v>
      </c>
      <c r="D604" s="27" t="s">
        <v>12</v>
      </c>
      <c r="E604" s="30">
        <v>13</v>
      </c>
      <c r="F604" s="31">
        <v>20</v>
      </c>
      <c r="G604" s="29">
        <f t="shared" si="22"/>
        <v>260</v>
      </c>
    </row>
    <row r="605" customHeight="1" spans="1:7">
      <c r="A605" s="25"/>
      <c r="B605" s="26"/>
      <c r="C605" s="27" t="s">
        <v>161</v>
      </c>
      <c r="D605" s="27" t="s">
        <v>12</v>
      </c>
      <c r="E605" s="30">
        <v>1</v>
      </c>
      <c r="F605" s="31">
        <v>120</v>
      </c>
      <c r="G605" s="29">
        <f t="shared" si="22"/>
        <v>120</v>
      </c>
    </row>
    <row r="606" customHeight="1" spans="1:7">
      <c r="A606" s="25"/>
      <c r="B606" s="26"/>
      <c r="C606" s="27" t="s">
        <v>285</v>
      </c>
      <c r="D606" s="27" t="s">
        <v>12</v>
      </c>
      <c r="E606" s="30">
        <v>2</v>
      </c>
      <c r="F606" s="31">
        <v>50</v>
      </c>
      <c r="G606" s="29">
        <f t="shared" si="22"/>
        <v>100</v>
      </c>
    </row>
    <row r="607" customHeight="1" spans="1:7">
      <c r="A607" s="25"/>
      <c r="B607" s="26"/>
      <c r="C607" s="27" t="s">
        <v>352</v>
      </c>
      <c r="D607" s="27" t="s">
        <v>12</v>
      </c>
      <c r="E607" s="30">
        <v>6</v>
      </c>
      <c r="F607" s="31">
        <v>5</v>
      </c>
      <c r="G607" s="29">
        <f t="shared" si="22"/>
        <v>30</v>
      </c>
    </row>
    <row r="608" customHeight="1" spans="1:7">
      <c r="A608" s="25"/>
      <c r="B608" s="26"/>
      <c r="C608" s="27" t="s">
        <v>91</v>
      </c>
      <c r="D608" s="27" t="s">
        <v>71</v>
      </c>
      <c r="E608" s="30">
        <v>9</v>
      </c>
      <c r="F608" s="31">
        <v>160</v>
      </c>
      <c r="G608" s="29">
        <f t="shared" si="22"/>
        <v>1440</v>
      </c>
    </row>
    <row r="609" customHeight="1" spans="1:7">
      <c r="A609" s="25"/>
      <c r="B609" s="26"/>
      <c r="C609" s="27" t="s">
        <v>110</v>
      </c>
      <c r="D609" s="27" t="s">
        <v>12</v>
      </c>
      <c r="E609" s="30">
        <v>4</v>
      </c>
      <c r="F609" s="31">
        <v>200</v>
      </c>
      <c r="G609" s="29">
        <f t="shared" si="22"/>
        <v>800</v>
      </c>
    </row>
    <row r="610" customHeight="1" spans="1:7">
      <c r="A610" s="25"/>
      <c r="B610" s="26"/>
      <c r="C610" s="27" t="s">
        <v>109</v>
      </c>
      <c r="D610" s="27" t="s">
        <v>12</v>
      </c>
      <c r="E610" s="30">
        <v>20</v>
      </c>
      <c r="F610" s="31">
        <v>10</v>
      </c>
      <c r="G610" s="29">
        <f t="shared" si="22"/>
        <v>200</v>
      </c>
    </row>
    <row r="611" customHeight="1" spans="1:7">
      <c r="A611" s="25"/>
      <c r="B611" s="26"/>
      <c r="C611" s="27" t="s">
        <v>32</v>
      </c>
      <c r="D611" s="27" t="s">
        <v>12</v>
      </c>
      <c r="E611" s="30">
        <v>5</v>
      </c>
      <c r="F611" s="31">
        <v>220</v>
      </c>
      <c r="G611" s="29">
        <f t="shared" si="22"/>
        <v>1100</v>
      </c>
    </row>
    <row r="612" customHeight="1" spans="1:7">
      <c r="A612" s="25"/>
      <c r="B612" s="26"/>
      <c r="C612" s="27" t="s">
        <v>44</v>
      </c>
      <c r="D612" s="27" t="s">
        <v>12</v>
      </c>
      <c r="E612" s="30">
        <v>13</v>
      </c>
      <c r="F612" s="31">
        <v>120</v>
      </c>
      <c r="G612" s="29">
        <f t="shared" si="22"/>
        <v>1560</v>
      </c>
    </row>
    <row r="613" customHeight="1" spans="1:7">
      <c r="A613" s="25"/>
      <c r="B613" s="26"/>
      <c r="C613" s="27" t="s">
        <v>68</v>
      </c>
      <c r="D613" s="27" t="s">
        <v>12</v>
      </c>
      <c r="E613" s="30">
        <v>5</v>
      </c>
      <c r="F613" s="31">
        <v>200</v>
      </c>
      <c r="G613" s="29">
        <f t="shared" si="22"/>
        <v>1000</v>
      </c>
    </row>
    <row r="614" customHeight="1" spans="1:7">
      <c r="A614" s="25"/>
      <c r="B614" s="26"/>
      <c r="C614" s="27" t="s">
        <v>22</v>
      </c>
      <c r="D614" s="27" t="s">
        <v>12</v>
      </c>
      <c r="E614" s="30">
        <v>6</v>
      </c>
      <c r="F614" s="31">
        <v>10</v>
      </c>
      <c r="G614" s="29">
        <f t="shared" si="22"/>
        <v>60</v>
      </c>
    </row>
    <row r="615" customHeight="1" spans="1:7">
      <c r="A615" s="25"/>
      <c r="B615" s="26"/>
      <c r="C615" s="27" t="s">
        <v>66</v>
      </c>
      <c r="D615" s="27" t="s">
        <v>12</v>
      </c>
      <c r="E615" s="30">
        <v>5</v>
      </c>
      <c r="F615" s="31">
        <v>100</v>
      </c>
      <c r="G615" s="29">
        <f t="shared" si="22"/>
        <v>500</v>
      </c>
    </row>
    <row r="616" customHeight="1" spans="1:7">
      <c r="A616" s="25"/>
      <c r="B616" s="26"/>
      <c r="C616" s="27" t="s">
        <v>577</v>
      </c>
      <c r="D616" s="27" t="s">
        <v>12</v>
      </c>
      <c r="E616" s="30">
        <v>13</v>
      </c>
      <c r="F616" s="31">
        <v>150</v>
      </c>
      <c r="G616" s="29">
        <f t="shared" si="22"/>
        <v>1950</v>
      </c>
    </row>
    <row r="617" customHeight="1" spans="1:7">
      <c r="A617" s="25"/>
      <c r="B617" s="26"/>
      <c r="C617" s="27" t="s">
        <v>33</v>
      </c>
      <c r="D617" s="27" t="s">
        <v>12</v>
      </c>
      <c r="E617" s="30">
        <v>2</v>
      </c>
      <c r="F617" s="31">
        <v>220</v>
      </c>
      <c r="G617" s="29">
        <f t="shared" si="22"/>
        <v>440</v>
      </c>
    </row>
    <row r="618" customHeight="1" spans="1:7">
      <c r="A618" s="25"/>
      <c r="B618" s="26"/>
      <c r="C618" s="27" t="s">
        <v>40</v>
      </c>
      <c r="D618" s="27" t="s">
        <v>12</v>
      </c>
      <c r="E618" s="30">
        <v>5</v>
      </c>
      <c r="F618" s="31">
        <v>90</v>
      </c>
      <c r="G618" s="29">
        <f t="shared" si="22"/>
        <v>450</v>
      </c>
    </row>
    <row r="619" customHeight="1" spans="1:7">
      <c r="A619" s="25"/>
      <c r="B619" s="26"/>
      <c r="C619" s="27" t="s">
        <v>518</v>
      </c>
      <c r="D619" s="27" t="s">
        <v>12</v>
      </c>
      <c r="E619" s="30">
        <v>1</v>
      </c>
      <c r="F619" s="31">
        <v>220</v>
      </c>
      <c r="G619" s="29">
        <f t="shared" si="22"/>
        <v>220</v>
      </c>
    </row>
    <row r="620" customHeight="1" spans="1:7">
      <c r="A620" s="25"/>
      <c r="B620" s="26"/>
      <c r="C620" s="27" t="s">
        <v>580</v>
      </c>
      <c r="D620" s="27" t="s">
        <v>12</v>
      </c>
      <c r="E620" s="30">
        <v>4</v>
      </c>
      <c r="F620" s="31">
        <v>5</v>
      </c>
      <c r="G620" s="29">
        <f t="shared" si="22"/>
        <v>20</v>
      </c>
    </row>
    <row r="621" customHeight="1" spans="1:7">
      <c r="A621" s="25"/>
      <c r="B621" s="26"/>
      <c r="C621" s="27" t="s">
        <v>581</v>
      </c>
      <c r="D621" s="27" t="s">
        <v>12</v>
      </c>
      <c r="E621" s="30">
        <v>1</v>
      </c>
      <c r="F621" s="31">
        <v>50</v>
      </c>
      <c r="G621" s="29">
        <f t="shared" si="22"/>
        <v>50</v>
      </c>
    </row>
    <row r="622" customHeight="1" spans="1:7">
      <c r="A622" s="25"/>
      <c r="B622" s="26"/>
      <c r="C622" s="27" t="s">
        <v>45</v>
      </c>
      <c r="D622" s="27" t="s">
        <v>12</v>
      </c>
      <c r="E622" s="30">
        <v>1</v>
      </c>
      <c r="F622" s="31">
        <v>90</v>
      </c>
      <c r="G622" s="29">
        <f t="shared" si="22"/>
        <v>90</v>
      </c>
    </row>
    <row r="623" ht="24" customHeight="1" spans="1:7">
      <c r="A623" s="25"/>
      <c r="B623" s="26"/>
      <c r="C623" s="27" t="s">
        <v>582</v>
      </c>
      <c r="D623" s="27" t="s">
        <v>14</v>
      </c>
      <c r="E623" s="30">
        <v>7.5</v>
      </c>
      <c r="F623" s="31">
        <v>90</v>
      </c>
      <c r="G623" s="29">
        <f t="shared" si="22"/>
        <v>675</v>
      </c>
    </row>
    <row r="624" customHeight="1" spans="1:7">
      <c r="A624" s="25"/>
      <c r="B624" s="26"/>
      <c r="C624" s="27" t="s">
        <v>516</v>
      </c>
      <c r="D624" s="27" t="s">
        <v>12</v>
      </c>
      <c r="E624" s="30">
        <v>1</v>
      </c>
      <c r="F624" s="31">
        <v>220</v>
      </c>
      <c r="G624" s="29">
        <f t="shared" si="22"/>
        <v>220</v>
      </c>
    </row>
    <row r="625" customHeight="1" spans="1:7">
      <c r="A625" s="25"/>
      <c r="B625" s="26"/>
      <c r="C625" s="27" t="s">
        <v>348</v>
      </c>
      <c r="D625" s="27" t="s">
        <v>12</v>
      </c>
      <c r="E625" s="30">
        <v>3</v>
      </c>
      <c r="F625" s="31">
        <v>90</v>
      </c>
      <c r="G625" s="29">
        <f t="shared" si="22"/>
        <v>270</v>
      </c>
    </row>
    <row r="626" customHeight="1" spans="1:7">
      <c r="A626" s="25"/>
      <c r="B626" s="26"/>
      <c r="C626" s="27" t="s">
        <v>18</v>
      </c>
      <c r="D626" s="27" t="s">
        <v>12</v>
      </c>
      <c r="E626" s="30">
        <v>7</v>
      </c>
      <c r="F626" s="31">
        <v>120</v>
      </c>
      <c r="G626" s="29">
        <f t="shared" si="22"/>
        <v>840</v>
      </c>
    </row>
    <row r="627" customHeight="1" spans="1:7">
      <c r="A627" s="25"/>
      <c r="B627" s="26"/>
      <c r="C627" s="27" t="s">
        <v>553</v>
      </c>
      <c r="D627" s="27" t="s">
        <v>12</v>
      </c>
      <c r="E627" s="30">
        <v>4</v>
      </c>
      <c r="F627" s="31">
        <v>50</v>
      </c>
      <c r="G627" s="29">
        <f t="shared" si="22"/>
        <v>200</v>
      </c>
    </row>
    <row r="628" customHeight="1" spans="1:7">
      <c r="A628" s="25"/>
      <c r="B628" s="26"/>
      <c r="C628" s="27" t="s">
        <v>523</v>
      </c>
      <c r="D628" s="27" t="s">
        <v>12</v>
      </c>
      <c r="E628" s="30">
        <v>5</v>
      </c>
      <c r="F628" s="31">
        <v>10</v>
      </c>
      <c r="G628" s="29">
        <f t="shared" si="22"/>
        <v>50</v>
      </c>
    </row>
    <row r="629" customHeight="1" spans="1:7">
      <c r="A629" s="25"/>
      <c r="B629" s="26"/>
      <c r="C629" s="32" t="s">
        <v>183</v>
      </c>
      <c r="D629" s="27" t="s">
        <v>38</v>
      </c>
      <c r="E629" s="30">
        <v>1</v>
      </c>
      <c r="F629" s="31">
        <v>1000</v>
      </c>
      <c r="G629" s="29">
        <f t="shared" si="22"/>
        <v>1000</v>
      </c>
    </row>
    <row r="630" customHeight="1" spans="1:7">
      <c r="A630" s="25"/>
      <c r="B630" s="26"/>
      <c r="C630" s="32" t="s">
        <v>528</v>
      </c>
      <c r="D630" s="27" t="s">
        <v>353</v>
      </c>
      <c r="E630" s="30">
        <v>20</v>
      </c>
      <c r="F630" s="31">
        <v>15</v>
      </c>
      <c r="G630" s="29">
        <f t="shared" si="22"/>
        <v>300</v>
      </c>
    </row>
    <row r="631" customHeight="1" spans="1:7">
      <c r="A631" s="25"/>
      <c r="B631" s="26"/>
      <c r="C631" s="32" t="s">
        <v>559</v>
      </c>
      <c r="D631" s="27" t="s">
        <v>353</v>
      </c>
      <c r="E631" s="30">
        <v>10</v>
      </c>
      <c r="F631" s="31">
        <v>4</v>
      </c>
      <c r="G631" s="29">
        <f t="shared" si="22"/>
        <v>40</v>
      </c>
    </row>
    <row r="632" customHeight="1" spans="1:7">
      <c r="A632" s="25"/>
      <c r="B632" s="26"/>
      <c r="C632" s="32" t="s">
        <v>76</v>
      </c>
      <c r="D632" s="27" t="s">
        <v>77</v>
      </c>
      <c r="E632" s="33">
        <v>125.43</v>
      </c>
      <c r="F632" s="31">
        <v>65</v>
      </c>
      <c r="G632" s="29">
        <f t="shared" si="22"/>
        <v>8152.95</v>
      </c>
    </row>
    <row r="633" customHeight="1" spans="1:7">
      <c r="A633" s="25"/>
      <c r="B633" s="26"/>
      <c r="C633" s="32"/>
      <c r="D633" s="27" t="s">
        <v>77</v>
      </c>
      <c r="E633" s="33">
        <v>6</v>
      </c>
      <c r="F633" s="31">
        <v>65</v>
      </c>
      <c r="G633" s="29">
        <f t="shared" si="22"/>
        <v>390</v>
      </c>
    </row>
    <row r="634" customHeight="1" spans="1:7">
      <c r="A634" s="25"/>
      <c r="B634" s="26"/>
      <c r="C634" s="32"/>
      <c r="D634" s="27" t="s">
        <v>77</v>
      </c>
      <c r="E634" s="33">
        <v>1.1</v>
      </c>
      <c r="F634" s="31">
        <v>65</v>
      </c>
      <c r="G634" s="29">
        <f t="shared" si="22"/>
        <v>71.5</v>
      </c>
    </row>
    <row r="635" customHeight="1" spans="1:7">
      <c r="A635" s="25"/>
      <c r="B635" s="26"/>
      <c r="C635" s="32"/>
      <c r="D635" s="27" t="s">
        <v>77</v>
      </c>
      <c r="E635" s="33">
        <v>5.6</v>
      </c>
      <c r="F635" s="31">
        <v>65</v>
      </c>
      <c r="G635" s="29">
        <f t="shared" si="22"/>
        <v>364</v>
      </c>
    </row>
    <row r="636" customHeight="1" spans="1:7">
      <c r="A636" s="25"/>
      <c r="B636" s="26"/>
      <c r="C636" s="34" t="s">
        <v>140</v>
      </c>
      <c r="D636" s="27" t="s">
        <v>14</v>
      </c>
      <c r="E636" s="33">
        <v>1.34</v>
      </c>
      <c r="F636" s="31">
        <v>180</v>
      </c>
      <c r="G636" s="29">
        <f t="shared" si="22"/>
        <v>241.2</v>
      </c>
    </row>
    <row r="637" customHeight="1" spans="1:7">
      <c r="A637" s="25"/>
      <c r="B637" s="26"/>
      <c r="C637" s="49"/>
      <c r="D637" s="27" t="s">
        <v>14</v>
      </c>
      <c r="E637" s="33">
        <v>1.31</v>
      </c>
      <c r="F637" s="31">
        <v>180</v>
      </c>
      <c r="G637" s="29">
        <f t="shared" si="22"/>
        <v>235.8</v>
      </c>
    </row>
    <row r="638" customHeight="1" spans="1:7">
      <c r="A638" s="25"/>
      <c r="B638" s="26"/>
      <c r="C638" s="35"/>
      <c r="D638" s="27" t="s">
        <v>14</v>
      </c>
      <c r="E638" s="33">
        <v>1.68</v>
      </c>
      <c r="F638" s="31">
        <v>180</v>
      </c>
      <c r="G638" s="29">
        <f t="shared" si="22"/>
        <v>302.4</v>
      </c>
    </row>
    <row r="639" customHeight="1" spans="1:7">
      <c r="A639" s="25"/>
      <c r="B639" s="26"/>
      <c r="C639" s="35" t="s">
        <v>139</v>
      </c>
      <c r="D639" s="27" t="s">
        <v>14</v>
      </c>
      <c r="E639" s="33">
        <v>3.28</v>
      </c>
      <c r="F639" s="31">
        <v>320</v>
      </c>
      <c r="G639" s="29">
        <f t="shared" si="22"/>
        <v>1049.6</v>
      </c>
    </row>
    <row r="640" customHeight="1" spans="1:7">
      <c r="A640" s="25"/>
      <c r="B640" s="26"/>
      <c r="C640" s="32" t="s">
        <v>95</v>
      </c>
      <c r="D640" s="27" t="s">
        <v>14</v>
      </c>
      <c r="E640" s="33">
        <v>2.81</v>
      </c>
      <c r="F640" s="31">
        <v>80</v>
      </c>
      <c r="G640" s="29">
        <f t="shared" si="22"/>
        <v>224.8</v>
      </c>
    </row>
    <row r="641" customHeight="1" spans="1:7">
      <c r="A641" s="25"/>
      <c r="B641" s="26"/>
      <c r="C641" s="32" t="s">
        <v>142</v>
      </c>
      <c r="D641" s="27" t="s">
        <v>14</v>
      </c>
      <c r="E641" s="33">
        <v>2.55</v>
      </c>
      <c r="F641" s="31">
        <v>340</v>
      </c>
      <c r="G641" s="29">
        <f t="shared" si="22"/>
        <v>867</v>
      </c>
    </row>
    <row r="642" customHeight="1" spans="1:7">
      <c r="A642" s="25"/>
      <c r="B642" s="26"/>
      <c r="C642" s="32"/>
      <c r="D642" s="27" t="s">
        <v>14</v>
      </c>
      <c r="E642" s="33">
        <v>0.47</v>
      </c>
      <c r="F642" s="31">
        <v>340</v>
      </c>
      <c r="G642" s="29">
        <f t="shared" si="22"/>
        <v>159.8</v>
      </c>
    </row>
    <row r="643" customHeight="1" spans="1:7">
      <c r="A643" s="25"/>
      <c r="B643" s="26"/>
      <c r="C643" s="32" t="s">
        <v>320</v>
      </c>
      <c r="D643" s="27" t="s">
        <v>14</v>
      </c>
      <c r="E643" s="33">
        <v>1.47</v>
      </c>
      <c r="F643" s="31">
        <v>340</v>
      </c>
      <c r="G643" s="29">
        <f t="shared" si="22"/>
        <v>499.8</v>
      </c>
    </row>
    <row r="644" customHeight="1" spans="1:7">
      <c r="A644" s="25"/>
      <c r="B644" s="26"/>
      <c r="C644" s="32" t="s">
        <v>340</v>
      </c>
      <c r="D644" s="27" t="s">
        <v>14</v>
      </c>
      <c r="E644" s="33">
        <v>1.76</v>
      </c>
      <c r="F644" s="31">
        <v>85</v>
      </c>
      <c r="G644" s="29">
        <f t="shared" si="22"/>
        <v>149.6</v>
      </c>
    </row>
    <row r="645" customHeight="1" spans="1:7">
      <c r="A645" s="25"/>
      <c r="B645" s="26"/>
      <c r="C645" s="32" t="s">
        <v>453</v>
      </c>
      <c r="D645" s="27" t="s">
        <v>14</v>
      </c>
      <c r="E645" s="33">
        <v>0.94</v>
      </c>
      <c r="F645" s="31">
        <v>340</v>
      </c>
      <c r="G645" s="29">
        <f t="shared" si="22"/>
        <v>319.6</v>
      </c>
    </row>
    <row r="646" customHeight="1" spans="1:7">
      <c r="A646" s="25"/>
      <c r="B646" s="26"/>
      <c r="C646" s="32" t="s">
        <v>154</v>
      </c>
      <c r="D646" s="27" t="s">
        <v>14</v>
      </c>
      <c r="E646" s="33">
        <v>6.06</v>
      </c>
      <c r="F646" s="31">
        <v>120</v>
      </c>
      <c r="G646" s="29">
        <f t="shared" si="22"/>
        <v>727.2</v>
      </c>
    </row>
    <row r="647" customHeight="1" spans="1:7">
      <c r="A647" s="25"/>
      <c r="B647" s="26"/>
      <c r="C647" s="32" t="s">
        <v>355</v>
      </c>
      <c r="D647" s="27" t="s">
        <v>14</v>
      </c>
      <c r="E647" s="33">
        <v>4.77</v>
      </c>
      <c r="F647" s="31">
        <v>180</v>
      </c>
      <c r="G647" s="29">
        <f t="shared" si="22"/>
        <v>858.6</v>
      </c>
    </row>
    <row r="648" customHeight="1" spans="1:7">
      <c r="A648" s="25"/>
      <c r="B648" s="26"/>
      <c r="C648" s="32"/>
      <c r="D648" s="27" t="s">
        <v>14</v>
      </c>
      <c r="E648" s="33">
        <v>7.45</v>
      </c>
      <c r="F648" s="31">
        <v>180</v>
      </c>
      <c r="G648" s="29">
        <f t="shared" si="22"/>
        <v>1341</v>
      </c>
    </row>
    <row r="649" customHeight="1" spans="1:7">
      <c r="A649" s="25"/>
      <c r="B649" s="26"/>
      <c r="C649" s="32"/>
      <c r="D649" s="27" t="s">
        <v>14</v>
      </c>
      <c r="E649" s="33">
        <v>2.79</v>
      </c>
      <c r="F649" s="31">
        <v>180</v>
      </c>
      <c r="G649" s="29">
        <f t="shared" si="22"/>
        <v>502.2</v>
      </c>
    </row>
    <row r="650" customHeight="1" spans="1:7">
      <c r="A650" s="25"/>
      <c r="B650" s="26"/>
      <c r="C650" s="32" t="s">
        <v>143</v>
      </c>
      <c r="D650" s="27" t="s">
        <v>14</v>
      </c>
      <c r="E650" s="33">
        <v>0.77</v>
      </c>
      <c r="F650" s="31">
        <v>180</v>
      </c>
      <c r="G650" s="29">
        <f t="shared" si="22"/>
        <v>138.6</v>
      </c>
    </row>
    <row r="651" customHeight="1" spans="1:7">
      <c r="A651" s="25"/>
      <c r="B651" s="26"/>
      <c r="C651" s="32" t="s">
        <v>525</v>
      </c>
      <c r="D651" s="27" t="s">
        <v>98</v>
      </c>
      <c r="E651" s="33">
        <v>1</v>
      </c>
      <c r="F651" s="31">
        <v>400</v>
      </c>
      <c r="G651" s="29">
        <f t="shared" si="22"/>
        <v>400</v>
      </c>
    </row>
    <row r="652" customHeight="1" spans="1:7">
      <c r="A652" s="25"/>
      <c r="B652" s="26"/>
      <c r="C652" s="32" t="s">
        <v>369</v>
      </c>
      <c r="D652" s="27" t="s">
        <v>38</v>
      </c>
      <c r="E652" s="33">
        <v>1</v>
      </c>
      <c r="F652" s="31">
        <v>2000</v>
      </c>
      <c r="G652" s="29">
        <f t="shared" si="22"/>
        <v>2000</v>
      </c>
    </row>
    <row r="653" customHeight="1" spans="1:7">
      <c r="A653" s="25"/>
      <c r="B653" s="26"/>
      <c r="C653" s="32" t="s">
        <v>138</v>
      </c>
      <c r="D653" s="27" t="s">
        <v>38</v>
      </c>
      <c r="E653" s="33">
        <v>1</v>
      </c>
      <c r="F653" s="31">
        <v>1000</v>
      </c>
      <c r="G653" s="29">
        <f t="shared" si="22"/>
        <v>1000</v>
      </c>
    </row>
    <row r="654" customHeight="1" spans="1:7">
      <c r="A654" s="25"/>
      <c r="B654" s="26"/>
      <c r="C654" s="32" t="s">
        <v>106</v>
      </c>
      <c r="D654" s="27" t="s">
        <v>38</v>
      </c>
      <c r="E654" s="33">
        <v>1</v>
      </c>
      <c r="F654" s="31">
        <v>4000</v>
      </c>
      <c r="G654" s="29">
        <f t="shared" si="22"/>
        <v>4000</v>
      </c>
    </row>
    <row r="655" customHeight="1" spans="1:7">
      <c r="A655" s="25"/>
      <c r="B655" s="26"/>
      <c r="C655" s="32" t="s">
        <v>99</v>
      </c>
      <c r="D655" s="27" t="s">
        <v>14</v>
      </c>
      <c r="E655" s="33">
        <v>6.53</v>
      </c>
      <c r="F655" s="31">
        <v>70</v>
      </c>
      <c r="G655" s="29">
        <f t="shared" si="22"/>
        <v>457.1</v>
      </c>
    </row>
    <row r="656" customHeight="1" spans="1:7">
      <c r="A656" s="25"/>
      <c r="B656" s="26"/>
      <c r="C656" s="32" t="s">
        <v>146</v>
      </c>
      <c r="D656" s="27" t="s">
        <v>77</v>
      </c>
      <c r="E656" s="33">
        <v>229.69</v>
      </c>
      <c r="F656" s="31">
        <v>820</v>
      </c>
      <c r="G656" s="29">
        <f t="shared" si="22"/>
        <v>188345.8</v>
      </c>
    </row>
    <row r="657" customHeight="1" spans="1:7">
      <c r="A657" s="25"/>
      <c r="B657" s="26"/>
      <c r="C657" s="32" t="s">
        <v>79</v>
      </c>
      <c r="D657" s="27" t="s">
        <v>77</v>
      </c>
      <c r="E657" s="33">
        <v>154.65</v>
      </c>
      <c r="F657" s="31">
        <v>560</v>
      </c>
      <c r="G657" s="29">
        <f t="shared" si="22"/>
        <v>86604</v>
      </c>
    </row>
    <row r="658" customHeight="1" spans="1:7">
      <c r="A658" s="25"/>
      <c r="B658" s="26" t="s">
        <v>23</v>
      </c>
      <c r="C658" s="27"/>
      <c r="D658" s="27"/>
      <c r="E658" s="33"/>
      <c r="F658" s="31"/>
      <c r="G658" s="39">
        <f>SUM(G594:G657)</f>
        <v>316117.55</v>
      </c>
    </row>
    <row r="659" customHeight="1" spans="1:7">
      <c r="A659" s="25">
        <v>14</v>
      </c>
      <c r="B659" s="40" t="s">
        <v>583</v>
      </c>
      <c r="C659" s="27" t="s">
        <v>348</v>
      </c>
      <c r="D659" s="27" t="s">
        <v>12</v>
      </c>
      <c r="E659" s="30">
        <v>13</v>
      </c>
      <c r="F659" s="31">
        <v>90</v>
      </c>
      <c r="G659" s="29">
        <f t="shared" ref="G659:G722" si="23">E659*F659</f>
        <v>1170</v>
      </c>
    </row>
    <row r="660" customHeight="1" spans="1:7">
      <c r="A660" s="25"/>
      <c r="B660" s="41"/>
      <c r="C660" s="56" t="s">
        <v>584</v>
      </c>
      <c r="D660" s="27" t="s">
        <v>12</v>
      </c>
      <c r="E660" s="30">
        <v>3</v>
      </c>
      <c r="F660" s="31">
        <v>10</v>
      </c>
      <c r="G660" s="29">
        <f t="shared" si="23"/>
        <v>30</v>
      </c>
    </row>
    <row r="661" customHeight="1" spans="1:7">
      <c r="A661" s="25"/>
      <c r="B661" s="41"/>
      <c r="C661" s="56" t="s">
        <v>33</v>
      </c>
      <c r="D661" s="27" t="s">
        <v>12</v>
      </c>
      <c r="E661" s="30">
        <v>7</v>
      </c>
      <c r="F661" s="31">
        <v>220</v>
      </c>
      <c r="G661" s="29">
        <f t="shared" si="23"/>
        <v>1540</v>
      </c>
    </row>
    <row r="662" customHeight="1" spans="1:7">
      <c r="A662" s="25"/>
      <c r="B662" s="41"/>
      <c r="C662" s="56" t="s">
        <v>122</v>
      </c>
      <c r="D662" s="27" t="s">
        <v>12</v>
      </c>
      <c r="E662" s="30">
        <v>26</v>
      </c>
      <c r="F662" s="31">
        <v>10</v>
      </c>
      <c r="G662" s="29">
        <f t="shared" si="23"/>
        <v>260</v>
      </c>
    </row>
    <row r="663" customHeight="1" spans="1:7">
      <c r="A663" s="25"/>
      <c r="B663" s="41"/>
      <c r="C663" s="56" t="s">
        <v>584</v>
      </c>
      <c r="D663" s="27" t="s">
        <v>12</v>
      </c>
      <c r="E663" s="30">
        <v>5</v>
      </c>
      <c r="F663" s="31">
        <v>10</v>
      </c>
      <c r="G663" s="29">
        <f t="shared" si="23"/>
        <v>50</v>
      </c>
    </row>
    <row r="664" customHeight="1" spans="1:7">
      <c r="A664" s="25"/>
      <c r="B664" s="41"/>
      <c r="C664" s="56" t="s">
        <v>585</v>
      </c>
      <c r="D664" s="27" t="s">
        <v>12</v>
      </c>
      <c r="E664" s="30">
        <v>3</v>
      </c>
      <c r="F664" s="31">
        <v>50</v>
      </c>
      <c r="G664" s="29">
        <f t="shared" si="23"/>
        <v>150</v>
      </c>
    </row>
    <row r="665" customHeight="1" spans="1:7">
      <c r="A665" s="25"/>
      <c r="B665" s="41"/>
      <c r="C665" s="56" t="s">
        <v>334</v>
      </c>
      <c r="D665" s="27" t="s">
        <v>12</v>
      </c>
      <c r="E665" s="30">
        <v>5</v>
      </c>
      <c r="F665" s="31">
        <v>90</v>
      </c>
      <c r="G665" s="29">
        <f t="shared" si="23"/>
        <v>450</v>
      </c>
    </row>
    <row r="666" customHeight="1" spans="1:7">
      <c r="A666" s="25"/>
      <c r="B666" s="41"/>
      <c r="C666" s="56" t="s">
        <v>18</v>
      </c>
      <c r="D666" s="27" t="s">
        <v>12</v>
      </c>
      <c r="E666" s="30">
        <v>3</v>
      </c>
      <c r="F666" s="31">
        <v>120</v>
      </c>
      <c r="G666" s="29">
        <f t="shared" si="23"/>
        <v>360</v>
      </c>
    </row>
    <row r="667" customHeight="1" spans="1:7">
      <c r="A667" s="25"/>
      <c r="B667" s="41"/>
      <c r="C667" s="56" t="s">
        <v>586</v>
      </c>
      <c r="D667" s="27" t="s">
        <v>12</v>
      </c>
      <c r="E667" s="30">
        <v>4</v>
      </c>
      <c r="F667" s="31">
        <v>5</v>
      </c>
      <c r="G667" s="29">
        <f t="shared" si="23"/>
        <v>20</v>
      </c>
    </row>
    <row r="668" customHeight="1" spans="1:7">
      <c r="A668" s="25"/>
      <c r="B668" s="41"/>
      <c r="C668" s="56" t="s">
        <v>110</v>
      </c>
      <c r="D668" s="27" t="s">
        <v>12</v>
      </c>
      <c r="E668" s="30">
        <v>4</v>
      </c>
      <c r="F668" s="31">
        <v>200</v>
      </c>
      <c r="G668" s="29">
        <f t="shared" si="23"/>
        <v>800</v>
      </c>
    </row>
    <row r="669" customHeight="1" spans="1:7">
      <c r="A669" s="25"/>
      <c r="B669" s="41"/>
      <c r="C669" s="56" t="s">
        <v>109</v>
      </c>
      <c r="D669" s="27" t="s">
        <v>12</v>
      </c>
      <c r="E669" s="30">
        <v>38</v>
      </c>
      <c r="F669" s="31">
        <v>10</v>
      </c>
      <c r="G669" s="29">
        <f t="shared" si="23"/>
        <v>380</v>
      </c>
    </row>
    <row r="670" customHeight="1" spans="1:7">
      <c r="A670" s="25"/>
      <c r="B670" s="41"/>
      <c r="C670" s="56" t="s">
        <v>45</v>
      </c>
      <c r="D670" s="27" t="s">
        <v>12</v>
      </c>
      <c r="E670" s="30">
        <v>10</v>
      </c>
      <c r="F670" s="31">
        <v>90</v>
      </c>
      <c r="G670" s="29">
        <f t="shared" si="23"/>
        <v>900</v>
      </c>
    </row>
    <row r="671" customHeight="1" spans="1:7">
      <c r="A671" s="25"/>
      <c r="B671" s="41"/>
      <c r="C671" s="56" t="s">
        <v>587</v>
      </c>
      <c r="D671" s="27" t="s">
        <v>12</v>
      </c>
      <c r="E671" s="30">
        <v>5</v>
      </c>
      <c r="F671" s="31">
        <v>220</v>
      </c>
      <c r="G671" s="29">
        <f t="shared" si="23"/>
        <v>1100</v>
      </c>
    </row>
    <row r="672" customHeight="1" spans="1:7">
      <c r="A672" s="25"/>
      <c r="B672" s="41"/>
      <c r="C672" s="56" t="s">
        <v>40</v>
      </c>
      <c r="D672" s="27" t="s">
        <v>12</v>
      </c>
      <c r="E672" s="30">
        <v>2</v>
      </c>
      <c r="F672" s="31">
        <v>90</v>
      </c>
      <c r="G672" s="29">
        <f t="shared" si="23"/>
        <v>180</v>
      </c>
    </row>
    <row r="673" customHeight="1" spans="1:7">
      <c r="A673" s="25"/>
      <c r="B673" s="41"/>
      <c r="C673" s="56" t="s">
        <v>462</v>
      </c>
      <c r="D673" s="27" t="s">
        <v>12</v>
      </c>
      <c r="E673" s="30">
        <v>3</v>
      </c>
      <c r="F673" s="31">
        <v>50</v>
      </c>
      <c r="G673" s="29">
        <f t="shared" si="23"/>
        <v>150</v>
      </c>
    </row>
    <row r="674" customHeight="1" spans="1:7">
      <c r="A674" s="25"/>
      <c r="B674" s="41"/>
      <c r="C674" s="56" t="s">
        <v>132</v>
      </c>
      <c r="D674" s="27" t="s">
        <v>12</v>
      </c>
      <c r="E674" s="30">
        <v>11</v>
      </c>
      <c r="F674" s="31">
        <v>10</v>
      </c>
      <c r="G674" s="29">
        <f t="shared" si="23"/>
        <v>110</v>
      </c>
    </row>
    <row r="675" customHeight="1" spans="1:7">
      <c r="A675" s="25"/>
      <c r="B675" s="41"/>
      <c r="C675" s="56" t="s">
        <v>537</v>
      </c>
      <c r="D675" s="27" t="s">
        <v>12</v>
      </c>
      <c r="E675" s="30">
        <v>2</v>
      </c>
      <c r="F675" s="31">
        <v>90</v>
      </c>
      <c r="G675" s="29">
        <f t="shared" si="23"/>
        <v>180</v>
      </c>
    </row>
    <row r="676" customHeight="1" spans="1:7">
      <c r="A676" s="25"/>
      <c r="B676" s="41"/>
      <c r="C676" s="56" t="s">
        <v>94</v>
      </c>
      <c r="D676" s="27" t="s">
        <v>12</v>
      </c>
      <c r="E676" s="30">
        <v>9</v>
      </c>
      <c r="F676" s="31">
        <v>120</v>
      </c>
      <c r="G676" s="29">
        <f t="shared" si="23"/>
        <v>1080</v>
      </c>
    </row>
    <row r="677" customHeight="1" spans="1:7">
      <c r="A677" s="25"/>
      <c r="B677" s="41"/>
      <c r="C677" s="57" t="s">
        <v>407</v>
      </c>
      <c r="D677" s="27" t="s">
        <v>12</v>
      </c>
      <c r="E677" s="30">
        <v>3</v>
      </c>
      <c r="F677" s="31">
        <v>10</v>
      </c>
      <c r="G677" s="29">
        <f t="shared" si="23"/>
        <v>30</v>
      </c>
    </row>
    <row r="678" customHeight="1" spans="1:7">
      <c r="A678" s="25"/>
      <c r="B678" s="41"/>
      <c r="C678" s="56" t="s">
        <v>92</v>
      </c>
      <c r="D678" s="27" t="s">
        <v>12</v>
      </c>
      <c r="E678" s="30">
        <v>4</v>
      </c>
      <c r="F678" s="31">
        <v>220</v>
      </c>
      <c r="G678" s="29">
        <f t="shared" si="23"/>
        <v>880</v>
      </c>
    </row>
    <row r="679" customHeight="1" spans="1:7">
      <c r="A679" s="25"/>
      <c r="B679" s="41"/>
      <c r="C679" s="56" t="s">
        <v>588</v>
      </c>
      <c r="D679" s="27" t="s">
        <v>12</v>
      </c>
      <c r="E679" s="30">
        <v>4</v>
      </c>
      <c r="F679" s="31">
        <v>10</v>
      </c>
      <c r="G679" s="29">
        <f t="shared" si="23"/>
        <v>40</v>
      </c>
    </row>
    <row r="680" customHeight="1" spans="1:7">
      <c r="A680" s="25"/>
      <c r="B680" s="41"/>
      <c r="C680" s="56" t="s">
        <v>589</v>
      </c>
      <c r="D680" s="27" t="s">
        <v>12</v>
      </c>
      <c r="E680" s="30">
        <v>2</v>
      </c>
      <c r="F680" s="31">
        <v>20</v>
      </c>
      <c r="G680" s="29">
        <f t="shared" si="23"/>
        <v>40</v>
      </c>
    </row>
    <row r="681" customHeight="1" spans="1:7">
      <c r="A681" s="25"/>
      <c r="B681" s="41"/>
      <c r="C681" s="56" t="s">
        <v>386</v>
      </c>
      <c r="D681" s="27" t="s">
        <v>12</v>
      </c>
      <c r="E681" s="30">
        <v>3</v>
      </c>
      <c r="F681" s="31">
        <v>50</v>
      </c>
      <c r="G681" s="29">
        <f t="shared" si="23"/>
        <v>150</v>
      </c>
    </row>
    <row r="682" customHeight="1" spans="1:7">
      <c r="A682" s="25"/>
      <c r="B682" s="41"/>
      <c r="C682" s="56" t="s">
        <v>590</v>
      </c>
      <c r="D682" s="27" t="s">
        <v>12</v>
      </c>
      <c r="E682" s="30">
        <v>5</v>
      </c>
      <c r="F682" s="31">
        <v>10</v>
      </c>
      <c r="G682" s="29">
        <f t="shared" si="23"/>
        <v>50</v>
      </c>
    </row>
    <row r="683" customHeight="1" spans="1:7">
      <c r="A683" s="25"/>
      <c r="B683" s="41"/>
      <c r="C683" s="56" t="s">
        <v>469</v>
      </c>
      <c r="D683" s="27" t="s">
        <v>12</v>
      </c>
      <c r="E683" s="30">
        <v>2</v>
      </c>
      <c r="F683" s="31">
        <v>50</v>
      </c>
      <c r="G683" s="29">
        <f t="shared" si="23"/>
        <v>100</v>
      </c>
    </row>
    <row r="684" customHeight="1" spans="1:7">
      <c r="A684" s="25"/>
      <c r="B684" s="41"/>
      <c r="C684" s="56" t="s">
        <v>591</v>
      </c>
      <c r="D684" s="27" t="s">
        <v>12</v>
      </c>
      <c r="E684" s="30">
        <v>4</v>
      </c>
      <c r="F684" s="31">
        <v>10</v>
      </c>
      <c r="G684" s="29">
        <f t="shared" si="23"/>
        <v>40</v>
      </c>
    </row>
    <row r="685" customHeight="1" spans="1:7">
      <c r="A685" s="25"/>
      <c r="B685" s="41"/>
      <c r="C685" s="56" t="s">
        <v>112</v>
      </c>
      <c r="D685" s="27" t="s">
        <v>12</v>
      </c>
      <c r="E685" s="30">
        <v>3</v>
      </c>
      <c r="F685" s="31">
        <v>50</v>
      </c>
      <c r="G685" s="29">
        <f t="shared" si="23"/>
        <v>150</v>
      </c>
    </row>
    <row r="686" customHeight="1" spans="1:7">
      <c r="A686" s="25"/>
      <c r="B686" s="41"/>
      <c r="C686" s="56" t="s">
        <v>592</v>
      </c>
      <c r="D686" s="27" t="s">
        <v>12</v>
      </c>
      <c r="E686" s="30">
        <v>3</v>
      </c>
      <c r="F686" s="31">
        <v>600</v>
      </c>
      <c r="G686" s="29">
        <f t="shared" si="23"/>
        <v>1800</v>
      </c>
    </row>
    <row r="687" customHeight="1" spans="1:7">
      <c r="A687" s="25"/>
      <c r="B687" s="41"/>
      <c r="C687" s="56" t="s">
        <v>521</v>
      </c>
      <c r="D687" s="27" t="s">
        <v>12</v>
      </c>
      <c r="E687" s="30">
        <v>2</v>
      </c>
      <c r="F687" s="31">
        <v>180</v>
      </c>
      <c r="G687" s="29">
        <f t="shared" si="23"/>
        <v>360</v>
      </c>
    </row>
    <row r="688" customHeight="1" spans="1:7">
      <c r="A688" s="25"/>
      <c r="B688" s="41"/>
      <c r="C688" s="56" t="s">
        <v>593</v>
      </c>
      <c r="D688" s="27" t="s">
        <v>12</v>
      </c>
      <c r="E688" s="30">
        <v>2</v>
      </c>
      <c r="F688" s="31">
        <v>20</v>
      </c>
      <c r="G688" s="29">
        <f t="shared" si="23"/>
        <v>40</v>
      </c>
    </row>
    <row r="689" customHeight="1" spans="1:7">
      <c r="A689" s="25"/>
      <c r="B689" s="41"/>
      <c r="C689" s="56" t="s">
        <v>594</v>
      </c>
      <c r="D689" s="27" t="s">
        <v>12</v>
      </c>
      <c r="E689" s="30">
        <v>1</v>
      </c>
      <c r="F689" s="31">
        <v>10</v>
      </c>
      <c r="G689" s="29">
        <f t="shared" si="23"/>
        <v>10</v>
      </c>
    </row>
    <row r="690" customHeight="1" spans="1:7">
      <c r="A690" s="25"/>
      <c r="B690" s="41"/>
      <c r="C690" s="56" t="s">
        <v>399</v>
      </c>
      <c r="D690" s="27" t="s">
        <v>12</v>
      </c>
      <c r="E690" s="30">
        <v>2</v>
      </c>
      <c r="F690" s="31">
        <v>10</v>
      </c>
      <c r="G690" s="29">
        <f t="shared" si="23"/>
        <v>20</v>
      </c>
    </row>
    <row r="691" customHeight="1" spans="1:7">
      <c r="A691" s="25"/>
      <c r="B691" s="41"/>
      <c r="C691" s="56" t="s">
        <v>595</v>
      </c>
      <c r="D691" s="27" t="s">
        <v>12</v>
      </c>
      <c r="E691" s="30">
        <v>4</v>
      </c>
      <c r="F691" s="31">
        <v>50</v>
      </c>
      <c r="G691" s="29">
        <f t="shared" si="23"/>
        <v>200</v>
      </c>
    </row>
    <row r="692" customHeight="1" spans="1:7">
      <c r="A692" s="25"/>
      <c r="B692" s="41"/>
      <c r="C692" s="56" t="s">
        <v>596</v>
      </c>
      <c r="D692" s="27" t="s">
        <v>12</v>
      </c>
      <c r="E692" s="30">
        <v>1</v>
      </c>
      <c r="F692" s="31">
        <v>600</v>
      </c>
      <c r="G692" s="29">
        <f t="shared" si="23"/>
        <v>600</v>
      </c>
    </row>
    <row r="693" customHeight="1" spans="1:7">
      <c r="A693" s="25"/>
      <c r="B693" s="41"/>
      <c r="C693" s="56" t="s">
        <v>597</v>
      </c>
      <c r="D693" s="27" t="s">
        <v>12</v>
      </c>
      <c r="E693" s="30">
        <v>3</v>
      </c>
      <c r="F693" s="31">
        <v>50</v>
      </c>
      <c r="G693" s="29">
        <f t="shared" si="23"/>
        <v>150</v>
      </c>
    </row>
    <row r="694" customHeight="1" spans="1:7">
      <c r="A694" s="25"/>
      <c r="B694" s="41"/>
      <c r="C694" s="56" t="s">
        <v>598</v>
      </c>
      <c r="D694" s="27" t="s">
        <v>12</v>
      </c>
      <c r="E694" s="30">
        <v>10</v>
      </c>
      <c r="F694" s="31">
        <v>50</v>
      </c>
      <c r="G694" s="29">
        <f t="shared" si="23"/>
        <v>500</v>
      </c>
    </row>
    <row r="695" customHeight="1" spans="1:7">
      <c r="A695" s="25"/>
      <c r="B695" s="41"/>
      <c r="C695" s="56" t="s">
        <v>599</v>
      </c>
      <c r="D695" s="27" t="s">
        <v>12</v>
      </c>
      <c r="E695" s="30">
        <v>10</v>
      </c>
      <c r="F695" s="31">
        <v>10</v>
      </c>
      <c r="G695" s="29">
        <f t="shared" si="23"/>
        <v>100</v>
      </c>
    </row>
    <row r="696" customHeight="1" spans="1:7">
      <c r="A696" s="25"/>
      <c r="B696" s="41"/>
      <c r="C696" s="56" t="s">
        <v>600</v>
      </c>
      <c r="D696" s="27" t="s">
        <v>12</v>
      </c>
      <c r="E696" s="30">
        <v>7</v>
      </c>
      <c r="F696" s="31">
        <v>10</v>
      </c>
      <c r="G696" s="29">
        <f t="shared" si="23"/>
        <v>70</v>
      </c>
    </row>
    <row r="697" customHeight="1" spans="1:7">
      <c r="A697" s="25"/>
      <c r="B697" s="41"/>
      <c r="C697" s="27" t="s">
        <v>344</v>
      </c>
      <c r="D697" s="27" t="s">
        <v>12</v>
      </c>
      <c r="E697" s="30">
        <v>1</v>
      </c>
      <c r="F697" s="31">
        <v>10</v>
      </c>
      <c r="G697" s="29">
        <f t="shared" si="23"/>
        <v>10</v>
      </c>
    </row>
    <row r="698" customHeight="1" spans="1:7">
      <c r="A698" s="25"/>
      <c r="B698" s="41"/>
      <c r="C698" s="27" t="s">
        <v>83</v>
      </c>
      <c r="D698" s="27" t="s">
        <v>12</v>
      </c>
      <c r="E698" s="30">
        <v>191</v>
      </c>
      <c r="F698" s="31">
        <v>100</v>
      </c>
      <c r="G698" s="29">
        <f t="shared" si="23"/>
        <v>19100</v>
      </c>
    </row>
    <row r="699" customHeight="1" spans="1:7">
      <c r="A699" s="25"/>
      <c r="B699" s="41"/>
      <c r="C699" s="27" t="s">
        <v>68</v>
      </c>
      <c r="D699" s="27" t="s">
        <v>12</v>
      </c>
      <c r="E699" s="30">
        <v>18</v>
      </c>
      <c r="F699" s="31">
        <v>200</v>
      </c>
      <c r="G699" s="29">
        <f t="shared" si="23"/>
        <v>3600</v>
      </c>
    </row>
    <row r="700" customHeight="1" spans="1:7">
      <c r="A700" s="25"/>
      <c r="B700" s="41"/>
      <c r="C700" s="27" t="s">
        <v>44</v>
      </c>
      <c r="D700" s="27" t="s">
        <v>12</v>
      </c>
      <c r="E700" s="30">
        <v>14</v>
      </c>
      <c r="F700" s="31">
        <v>120</v>
      </c>
      <c r="G700" s="29">
        <f t="shared" si="23"/>
        <v>1680</v>
      </c>
    </row>
    <row r="701" customHeight="1" spans="1:7">
      <c r="A701" s="25"/>
      <c r="B701" s="41"/>
      <c r="C701" s="27" t="s">
        <v>538</v>
      </c>
      <c r="D701" s="27" t="s">
        <v>12</v>
      </c>
      <c r="E701" s="30">
        <v>9</v>
      </c>
      <c r="F701" s="31">
        <v>20</v>
      </c>
      <c r="G701" s="29">
        <f t="shared" si="23"/>
        <v>180</v>
      </c>
    </row>
    <row r="702" customHeight="1" spans="1:7">
      <c r="A702" s="25"/>
      <c r="B702" s="41"/>
      <c r="C702" s="27" t="s">
        <v>45</v>
      </c>
      <c r="D702" s="27" t="s">
        <v>12</v>
      </c>
      <c r="E702" s="30">
        <v>3</v>
      </c>
      <c r="F702" s="31">
        <v>90</v>
      </c>
      <c r="G702" s="29">
        <f t="shared" si="23"/>
        <v>270</v>
      </c>
    </row>
    <row r="703" customHeight="1" spans="1:7">
      <c r="A703" s="25"/>
      <c r="B703" s="41"/>
      <c r="C703" s="27" t="s">
        <v>50</v>
      </c>
      <c r="D703" s="27" t="s">
        <v>12</v>
      </c>
      <c r="E703" s="30">
        <v>2</v>
      </c>
      <c r="F703" s="31">
        <v>220</v>
      </c>
      <c r="G703" s="29">
        <f t="shared" si="23"/>
        <v>440</v>
      </c>
    </row>
    <row r="704" customHeight="1" spans="1:7">
      <c r="A704" s="25"/>
      <c r="B704" s="41"/>
      <c r="C704" s="27" t="s">
        <v>46</v>
      </c>
      <c r="D704" s="27" t="s">
        <v>12</v>
      </c>
      <c r="E704" s="30">
        <v>1</v>
      </c>
      <c r="F704" s="31">
        <v>20</v>
      </c>
      <c r="G704" s="29">
        <f t="shared" si="23"/>
        <v>20</v>
      </c>
    </row>
    <row r="705" customHeight="1" spans="1:7">
      <c r="A705" s="25"/>
      <c r="B705" s="41"/>
      <c r="C705" s="27" t="s">
        <v>18</v>
      </c>
      <c r="D705" s="27" t="s">
        <v>12</v>
      </c>
      <c r="E705" s="30">
        <v>3</v>
      </c>
      <c r="F705" s="31">
        <v>120</v>
      </c>
      <c r="G705" s="29">
        <f t="shared" si="23"/>
        <v>360</v>
      </c>
    </row>
    <row r="706" customHeight="1" spans="1:7">
      <c r="A706" s="25"/>
      <c r="B706" s="41"/>
      <c r="C706" s="27" t="s">
        <v>115</v>
      </c>
      <c r="D706" s="27" t="s">
        <v>12</v>
      </c>
      <c r="E706" s="30">
        <v>1</v>
      </c>
      <c r="F706" s="31">
        <v>20</v>
      </c>
      <c r="G706" s="29">
        <f t="shared" si="23"/>
        <v>20</v>
      </c>
    </row>
    <row r="707" customHeight="1" spans="1:7">
      <c r="A707" s="25"/>
      <c r="B707" s="41"/>
      <c r="C707" s="27" t="s">
        <v>110</v>
      </c>
      <c r="D707" s="27" t="s">
        <v>12</v>
      </c>
      <c r="E707" s="30">
        <v>1</v>
      </c>
      <c r="F707" s="31">
        <v>200</v>
      </c>
      <c r="G707" s="29">
        <f t="shared" si="23"/>
        <v>200</v>
      </c>
    </row>
    <row r="708" customHeight="1" spans="1:7">
      <c r="A708" s="25"/>
      <c r="B708" s="41"/>
      <c r="C708" s="27" t="s">
        <v>347</v>
      </c>
      <c r="D708" s="27" t="s">
        <v>12</v>
      </c>
      <c r="E708" s="30">
        <v>9</v>
      </c>
      <c r="F708" s="31">
        <v>20</v>
      </c>
      <c r="G708" s="29">
        <f t="shared" si="23"/>
        <v>180</v>
      </c>
    </row>
    <row r="709" customHeight="1" spans="1:7">
      <c r="A709" s="25"/>
      <c r="B709" s="41"/>
      <c r="C709" s="27" t="s">
        <v>88</v>
      </c>
      <c r="D709" s="27" t="s">
        <v>12</v>
      </c>
      <c r="E709" s="30">
        <v>6</v>
      </c>
      <c r="F709" s="31">
        <v>220</v>
      </c>
      <c r="G709" s="29">
        <f t="shared" si="23"/>
        <v>1320</v>
      </c>
    </row>
    <row r="710" customHeight="1" spans="1:7">
      <c r="A710" s="25"/>
      <c r="B710" s="41"/>
      <c r="C710" s="27" t="s">
        <v>161</v>
      </c>
      <c r="D710" s="27" t="s">
        <v>12</v>
      </c>
      <c r="E710" s="30">
        <v>12</v>
      </c>
      <c r="F710" s="31">
        <v>120</v>
      </c>
      <c r="G710" s="29">
        <f t="shared" si="23"/>
        <v>1440</v>
      </c>
    </row>
    <row r="711" customHeight="1" spans="1:7">
      <c r="A711" s="25"/>
      <c r="B711" s="41"/>
      <c r="C711" s="27" t="s">
        <v>91</v>
      </c>
      <c r="D711" s="27" t="s">
        <v>71</v>
      </c>
      <c r="E711" s="30">
        <v>4</v>
      </c>
      <c r="F711" s="31">
        <v>160</v>
      </c>
      <c r="G711" s="29">
        <f t="shared" si="23"/>
        <v>640</v>
      </c>
    </row>
    <row r="712" customHeight="1" spans="1:7">
      <c r="A712" s="25"/>
      <c r="B712" s="41"/>
      <c r="C712" s="27" t="s">
        <v>16</v>
      </c>
      <c r="D712" s="27" t="s">
        <v>17</v>
      </c>
      <c r="E712" s="30">
        <v>7</v>
      </c>
      <c r="F712" s="31">
        <v>3000</v>
      </c>
      <c r="G712" s="29">
        <f t="shared" si="23"/>
        <v>21000</v>
      </c>
    </row>
    <row r="713" customHeight="1" spans="1:7">
      <c r="A713" s="25"/>
      <c r="B713" s="41"/>
      <c r="C713" s="27" t="s">
        <v>75</v>
      </c>
      <c r="D713" s="27" t="s">
        <v>17</v>
      </c>
      <c r="E713" s="30">
        <v>1</v>
      </c>
      <c r="F713" s="31">
        <v>4500</v>
      </c>
      <c r="G713" s="29">
        <f t="shared" si="23"/>
        <v>4500</v>
      </c>
    </row>
    <row r="714" customHeight="1" spans="1:7">
      <c r="A714" s="25"/>
      <c r="B714" s="41"/>
      <c r="C714" s="27" t="s">
        <v>85</v>
      </c>
      <c r="D714" s="27" t="s">
        <v>17</v>
      </c>
      <c r="E714" s="30">
        <v>1</v>
      </c>
      <c r="F714" s="31">
        <v>4000</v>
      </c>
      <c r="G714" s="29">
        <f t="shared" si="23"/>
        <v>4000</v>
      </c>
    </row>
    <row r="715" customHeight="1" spans="1:7">
      <c r="A715" s="25"/>
      <c r="B715" s="41"/>
      <c r="C715" s="34" t="s">
        <v>76</v>
      </c>
      <c r="D715" s="27" t="s">
        <v>77</v>
      </c>
      <c r="E715" s="33">
        <v>79.31</v>
      </c>
      <c r="F715" s="31">
        <v>65</v>
      </c>
      <c r="G715" s="29">
        <f t="shared" si="23"/>
        <v>5155.15</v>
      </c>
    </row>
    <row r="716" customHeight="1" spans="1:7">
      <c r="A716" s="25"/>
      <c r="B716" s="41"/>
      <c r="C716" s="49"/>
      <c r="D716" s="27" t="s">
        <v>77</v>
      </c>
      <c r="E716" s="33">
        <v>3.88</v>
      </c>
      <c r="F716" s="31">
        <v>65</v>
      </c>
      <c r="G716" s="29">
        <f t="shared" si="23"/>
        <v>252.2</v>
      </c>
    </row>
    <row r="717" customHeight="1" spans="1:7">
      <c r="A717" s="25"/>
      <c r="B717" s="41"/>
      <c r="C717" s="49"/>
      <c r="D717" s="27" t="s">
        <v>77</v>
      </c>
      <c r="E717" s="33">
        <v>14.28</v>
      </c>
      <c r="F717" s="31">
        <v>65</v>
      </c>
      <c r="G717" s="29">
        <f t="shared" si="23"/>
        <v>928.2</v>
      </c>
    </row>
    <row r="718" customHeight="1" spans="1:7">
      <c r="A718" s="25"/>
      <c r="B718" s="41"/>
      <c r="C718" s="49"/>
      <c r="D718" s="27" t="s">
        <v>77</v>
      </c>
      <c r="E718" s="33">
        <v>24.75</v>
      </c>
      <c r="F718" s="31">
        <v>65</v>
      </c>
      <c r="G718" s="29">
        <f t="shared" si="23"/>
        <v>1608.75</v>
      </c>
    </row>
    <row r="719" customHeight="1" spans="1:7">
      <c r="A719" s="25"/>
      <c r="B719" s="41"/>
      <c r="C719" s="49"/>
      <c r="D719" s="27" t="s">
        <v>77</v>
      </c>
      <c r="E719" s="33">
        <v>0.8</v>
      </c>
      <c r="F719" s="31">
        <v>65</v>
      </c>
      <c r="G719" s="29">
        <f t="shared" si="23"/>
        <v>52</v>
      </c>
    </row>
    <row r="720" customHeight="1" spans="1:7">
      <c r="A720" s="25"/>
      <c r="B720" s="41"/>
      <c r="C720" s="49"/>
      <c r="D720" s="27" t="s">
        <v>77</v>
      </c>
      <c r="E720" s="33">
        <v>20.9</v>
      </c>
      <c r="F720" s="31">
        <v>65</v>
      </c>
      <c r="G720" s="29">
        <f t="shared" si="23"/>
        <v>1358.5</v>
      </c>
    </row>
    <row r="721" customHeight="1" spans="1:7">
      <c r="A721" s="25"/>
      <c r="B721" s="41"/>
      <c r="C721" s="35"/>
      <c r="D721" s="27" t="s">
        <v>77</v>
      </c>
      <c r="E721" s="33">
        <v>6.7</v>
      </c>
      <c r="F721" s="31">
        <v>65</v>
      </c>
      <c r="G721" s="29">
        <f t="shared" si="23"/>
        <v>435.5</v>
      </c>
    </row>
    <row r="722" customHeight="1" spans="1:7">
      <c r="A722" s="25"/>
      <c r="B722" s="41"/>
      <c r="C722" s="34" t="s">
        <v>78</v>
      </c>
      <c r="D722" s="27" t="s">
        <v>14</v>
      </c>
      <c r="E722" s="33">
        <v>12.96</v>
      </c>
      <c r="F722" s="31">
        <v>180</v>
      </c>
      <c r="G722" s="29">
        <f t="shared" si="23"/>
        <v>2332.8</v>
      </c>
    </row>
    <row r="723" customHeight="1" spans="1:7">
      <c r="A723" s="25"/>
      <c r="B723" s="41"/>
      <c r="C723" s="49"/>
      <c r="D723" s="27" t="s">
        <v>14</v>
      </c>
      <c r="E723" s="33">
        <v>3.102</v>
      </c>
      <c r="F723" s="31">
        <v>180</v>
      </c>
      <c r="G723" s="29">
        <f t="shared" ref="G723:G742" si="24">E723*F723</f>
        <v>558.36</v>
      </c>
    </row>
    <row r="724" customHeight="1" spans="1:7">
      <c r="A724" s="25"/>
      <c r="B724" s="41"/>
      <c r="C724" s="49"/>
      <c r="D724" s="27" t="s">
        <v>14</v>
      </c>
      <c r="E724" s="33">
        <v>0.9</v>
      </c>
      <c r="F724" s="31">
        <v>180</v>
      </c>
      <c r="G724" s="29">
        <f t="shared" si="24"/>
        <v>162</v>
      </c>
    </row>
    <row r="725" customHeight="1" spans="1:7">
      <c r="A725" s="25"/>
      <c r="B725" s="41"/>
      <c r="C725" s="49"/>
      <c r="D725" s="27" t="s">
        <v>14</v>
      </c>
      <c r="E725" s="33">
        <v>0.516</v>
      </c>
      <c r="F725" s="31">
        <v>180</v>
      </c>
      <c r="G725" s="29">
        <f t="shared" si="24"/>
        <v>92.88</v>
      </c>
    </row>
    <row r="726" customHeight="1" spans="1:7">
      <c r="A726" s="25"/>
      <c r="B726" s="41"/>
      <c r="C726" s="35"/>
      <c r="D726" s="27" t="s">
        <v>14</v>
      </c>
      <c r="E726" s="33">
        <v>0.792</v>
      </c>
      <c r="F726" s="31">
        <v>180</v>
      </c>
      <c r="G726" s="29">
        <f t="shared" si="24"/>
        <v>142.56</v>
      </c>
    </row>
    <row r="727" customHeight="1" spans="1:7">
      <c r="A727" s="25"/>
      <c r="B727" s="41"/>
      <c r="C727" s="32" t="s">
        <v>139</v>
      </c>
      <c r="D727" s="27" t="s">
        <v>14</v>
      </c>
      <c r="E727" s="33">
        <v>7.13</v>
      </c>
      <c r="F727" s="31">
        <v>320</v>
      </c>
      <c r="G727" s="29">
        <f t="shared" si="24"/>
        <v>2281.6</v>
      </c>
    </row>
    <row r="728" customHeight="1" spans="1:7">
      <c r="A728" s="25"/>
      <c r="B728" s="41"/>
      <c r="C728" s="34" t="s">
        <v>354</v>
      </c>
      <c r="D728" s="27" t="s">
        <v>14</v>
      </c>
      <c r="E728" s="33">
        <v>1.5876</v>
      </c>
      <c r="F728" s="45">
        <v>140</v>
      </c>
      <c r="G728" s="29">
        <f t="shared" si="24"/>
        <v>222.264</v>
      </c>
    </row>
    <row r="729" customHeight="1" spans="1:7">
      <c r="A729" s="25"/>
      <c r="B729" s="41"/>
      <c r="C729" s="35"/>
      <c r="D729" s="27" t="s">
        <v>14</v>
      </c>
      <c r="E729" s="33">
        <v>0.3456</v>
      </c>
      <c r="F729" s="45">
        <v>141</v>
      </c>
      <c r="G729" s="29">
        <f t="shared" si="24"/>
        <v>48.7296</v>
      </c>
    </row>
    <row r="730" customHeight="1" spans="1:7">
      <c r="A730" s="25"/>
      <c r="B730" s="41"/>
      <c r="C730" s="32" t="s">
        <v>601</v>
      </c>
      <c r="D730" s="27" t="s">
        <v>14</v>
      </c>
      <c r="E730" s="33">
        <v>115.92</v>
      </c>
      <c r="F730" s="45">
        <v>180</v>
      </c>
      <c r="G730" s="29">
        <f t="shared" si="24"/>
        <v>20865.6</v>
      </c>
    </row>
    <row r="731" customHeight="1" spans="1:7">
      <c r="A731" s="25"/>
      <c r="B731" s="41"/>
      <c r="C731" s="32" t="s">
        <v>141</v>
      </c>
      <c r="D731" s="27" t="s">
        <v>77</v>
      </c>
      <c r="E731" s="33">
        <v>8.64</v>
      </c>
      <c r="F731" s="45">
        <v>100</v>
      </c>
      <c r="G731" s="29">
        <f t="shared" si="24"/>
        <v>864</v>
      </c>
    </row>
    <row r="732" customHeight="1" spans="1:7">
      <c r="A732" s="25"/>
      <c r="B732" s="41"/>
      <c r="C732" s="34" t="s">
        <v>96</v>
      </c>
      <c r="D732" s="27" t="s">
        <v>77</v>
      </c>
      <c r="E732" s="33">
        <v>0.51</v>
      </c>
      <c r="F732" s="31">
        <v>65</v>
      </c>
      <c r="G732" s="29">
        <f t="shared" si="24"/>
        <v>33.15</v>
      </c>
    </row>
    <row r="733" customHeight="1" spans="1:7">
      <c r="A733" s="25"/>
      <c r="B733" s="41"/>
      <c r="C733" s="49"/>
      <c r="D733" s="27" t="s">
        <v>77</v>
      </c>
      <c r="E733" s="33">
        <v>1.2</v>
      </c>
      <c r="F733" s="31">
        <v>65</v>
      </c>
      <c r="G733" s="29">
        <f t="shared" si="24"/>
        <v>78</v>
      </c>
    </row>
    <row r="734" customHeight="1" spans="1:7">
      <c r="A734" s="25"/>
      <c r="B734" s="41"/>
      <c r="C734" s="49"/>
      <c r="D734" s="27" t="s">
        <v>77</v>
      </c>
      <c r="E734" s="33">
        <v>16.3</v>
      </c>
      <c r="F734" s="31">
        <v>65</v>
      </c>
      <c r="G734" s="29">
        <f t="shared" si="24"/>
        <v>1059.5</v>
      </c>
    </row>
    <row r="735" customHeight="1" spans="1:7">
      <c r="A735" s="25"/>
      <c r="B735" s="41"/>
      <c r="C735" s="34" t="s">
        <v>154</v>
      </c>
      <c r="D735" s="27" t="s">
        <v>14</v>
      </c>
      <c r="E735" s="33">
        <v>0.39</v>
      </c>
      <c r="F735" s="31">
        <v>120</v>
      </c>
      <c r="G735" s="29">
        <f t="shared" si="24"/>
        <v>46.8</v>
      </c>
    </row>
    <row r="736" customHeight="1" spans="1:7">
      <c r="A736" s="25"/>
      <c r="B736" s="41"/>
      <c r="C736" s="49"/>
      <c r="D736" s="27" t="s">
        <v>14</v>
      </c>
      <c r="E736" s="33">
        <v>0.32</v>
      </c>
      <c r="F736" s="31">
        <v>120</v>
      </c>
      <c r="G736" s="29">
        <f t="shared" si="24"/>
        <v>38.4</v>
      </c>
    </row>
    <row r="737" customHeight="1" spans="1:7">
      <c r="A737" s="25"/>
      <c r="B737" s="41"/>
      <c r="C737" s="34" t="s">
        <v>143</v>
      </c>
      <c r="D737" s="27" t="s">
        <v>14</v>
      </c>
      <c r="E737" s="33">
        <v>9.11</v>
      </c>
      <c r="F737" s="31">
        <v>180</v>
      </c>
      <c r="G737" s="29">
        <f t="shared" si="24"/>
        <v>1639.8</v>
      </c>
    </row>
    <row r="738" customHeight="1" spans="1:7">
      <c r="A738" s="25"/>
      <c r="B738" s="41"/>
      <c r="C738" s="49"/>
      <c r="D738" s="27" t="s">
        <v>14</v>
      </c>
      <c r="E738" s="33">
        <v>6.06</v>
      </c>
      <c r="F738" s="31">
        <v>180</v>
      </c>
      <c r="G738" s="29">
        <f t="shared" si="24"/>
        <v>1090.8</v>
      </c>
    </row>
    <row r="739" customHeight="1" spans="1:7">
      <c r="A739" s="25"/>
      <c r="B739" s="41"/>
      <c r="C739" s="35"/>
      <c r="D739" s="27" t="s">
        <v>14</v>
      </c>
      <c r="E739" s="33">
        <v>0.4</v>
      </c>
      <c r="F739" s="31">
        <v>180</v>
      </c>
      <c r="G739" s="29">
        <f t="shared" si="24"/>
        <v>72</v>
      </c>
    </row>
    <row r="740" customHeight="1" spans="1:7">
      <c r="A740" s="25"/>
      <c r="B740" s="41"/>
      <c r="C740" s="34" t="s">
        <v>355</v>
      </c>
      <c r="D740" s="27" t="s">
        <v>14</v>
      </c>
      <c r="E740" s="33">
        <v>2.84</v>
      </c>
      <c r="F740" s="31">
        <v>180</v>
      </c>
      <c r="G740" s="29">
        <f t="shared" si="24"/>
        <v>511.2</v>
      </c>
    </row>
    <row r="741" customHeight="1" spans="1:7">
      <c r="A741" s="25"/>
      <c r="B741" s="41"/>
      <c r="C741" s="49"/>
      <c r="D741" s="27" t="s">
        <v>14</v>
      </c>
      <c r="E741" s="33">
        <v>5.19</v>
      </c>
      <c r="F741" s="31">
        <v>180</v>
      </c>
      <c r="G741" s="29">
        <f t="shared" si="24"/>
        <v>934.2</v>
      </c>
    </row>
    <row r="742" customHeight="1" spans="1:7">
      <c r="A742" s="25"/>
      <c r="B742" s="41"/>
      <c r="C742" s="35"/>
      <c r="D742" s="27" t="s">
        <v>14</v>
      </c>
      <c r="E742" s="33">
        <v>1.7</v>
      </c>
      <c r="F742" s="31">
        <v>180</v>
      </c>
      <c r="G742" s="29">
        <f t="shared" si="24"/>
        <v>306</v>
      </c>
    </row>
    <row r="743" customHeight="1" spans="1:7">
      <c r="A743" s="25"/>
      <c r="B743" s="41"/>
      <c r="C743" s="32" t="s">
        <v>340</v>
      </c>
      <c r="D743" s="27" t="s">
        <v>14</v>
      </c>
      <c r="E743" s="33">
        <v>6.72</v>
      </c>
      <c r="F743" s="31">
        <v>85</v>
      </c>
      <c r="G743" s="29">
        <f t="shared" ref="G743:G750" si="25">E743*F743</f>
        <v>571.2</v>
      </c>
    </row>
    <row r="744" customHeight="1" spans="1:7">
      <c r="A744" s="25"/>
      <c r="B744" s="41"/>
      <c r="C744" s="32" t="s">
        <v>369</v>
      </c>
      <c r="D744" s="27" t="s">
        <v>38</v>
      </c>
      <c r="E744" s="33">
        <v>1</v>
      </c>
      <c r="F744" s="31">
        <v>2000</v>
      </c>
      <c r="G744" s="29">
        <f t="shared" si="25"/>
        <v>2000</v>
      </c>
    </row>
    <row r="745" customHeight="1" spans="1:7">
      <c r="A745" s="25"/>
      <c r="B745" s="41"/>
      <c r="C745" s="32" t="s">
        <v>602</v>
      </c>
      <c r="D745" s="27" t="s">
        <v>38</v>
      </c>
      <c r="E745" s="33">
        <v>1</v>
      </c>
      <c r="F745" s="31">
        <v>2000</v>
      </c>
      <c r="G745" s="29">
        <f t="shared" si="25"/>
        <v>2000</v>
      </c>
    </row>
    <row r="746" customHeight="1" spans="1:7">
      <c r="A746" s="25"/>
      <c r="B746" s="41"/>
      <c r="C746" s="32" t="s">
        <v>106</v>
      </c>
      <c r="D746" s="27" t="s">
        <v>38</v>
      </c>
      <c r="E746" s="33">
        <v>1</v>
      </c>
      <c r="F746" s="31">
        <v>4000</v>
      </c>
      <c r="G746" s="29">
        <f t="shared" si="25"/>
        <v>4000</v>
      </c>
    </row>
    <row r="747" customHeight="1" spans="1:7">
      <c r="A747" s="25"/>
      <c r="B747" s="41"/>
      <c r="C747" s="32" t="s">
        <v>183</v>
      </c>
      <c r="D747" s="27" t="s">
        <v>38</v>
      </c>
      <c r="E747" s="33">
        <v>2</v>
      </c>
      <c r="F747" s="31">
        <v>1000</v>
      </c>
      <c r="G747" s="29">
        <f t="shared" si="25"/>
        <v>2000</v>
      </c>
    </row>
    <row r="748" customHeight="1" spans="1:7">
      <c r="A748" s="25"/>
      <c r="B748" s="41"/>
      <c r="C748" s="32" t="s">
        <v>99</v>
      </c>
      <c r="D748" s="27" t="s">
        <v>98</v>
      </c>
      <c r="E748" s="33">
        <v>15.49</v>
      </c>
      <c r="F748" s="31">
        <v>70</v>
      </c>
      <c r="G748" s="29">
        <f t="shared" si="25"/>
        <v>1084.3</v>
      </c>
    </row>
    <row r="749" customHeight="1" spans="1:7">
      <c r="A749" s="25"/>
      <c r="B749" s="41"/>
      <c r="C749" s="32" t="s">
        <v>79</v>
      </c>
      <c r="D749" s="27" t="s">
        <v>77</v>
      </c>
      <c r="E749" s="33">
        <v>264.84</v>
      </c>
      <c r="F749" s="31">
        <v>560</v>
      </c>
      <c r="G749" s="29">
        <f t="shared" si="25"/>
        <v>148310.4</v>
      </c>
    </row>
    <row r="750" customHeight="1" spans="1:7">
      <c r="A750" s="25"/>
      <c r="B750" s="48"/>
      <c r="C750" s="32" t="s">
        <v>603</v>
      </c>
      <c r="D750" s="27" t="s">
        <v>77</v>
      </c>
      <c r="E750" s="33">
        <v>15.12</v>
      </c>
      <c r="F750" s="31">
        <v>160</v>
      </c>
      <c r="G750" s="29">
        <f t="shared" si="25"/>
        <v>2419.2</v>
      </c>
    </row>
    <row r="751" customHeight="1" spans="1:7">
      <c r="A751" s="25"/>
      <c r="B751" s="26" t="s">
        <v>23</v>
      </c>
      <c r="C751" s="27"/>
      <c r="D751" s="27"/>
      <c r="E751" s="33"/>
      <c r="F751" s="31"/>
      <c r="G751" s="39">
        <f>SUM(G659:G750)</f>
        <v>278756.0436</v>
      </c>
    </row>
    <row r="752" customHeight="1" spans="1:7">
      <c r="A752" s="25">
        <v>15</v>
      </c>
      <c r="B752" s="26" t="s">
        <v>604</v>
      </c>
      <c r="C752" s="27" t="s">
        <v>45</v>
      </c>
      <c r="D752" s="27" t="s">
        <v>12</v>
      </c>
      <c r="E752" s="30">
        <v>6</v>
      </c>
      <c r="F752" s="31">
        <v>90</v>
      </c>
      <c r="G752" s="29">
        <f t="shared" ref="G752:G771" si="26">E752*F752</f>
        <v>540</v>
      </c>
    </row>
    <row r="753" customHeight="1" spans="1:7">
      <c r="A753" s="25"/>
      <c r="B753" s="26"/>
      <c r="C753" s="27" t="s">
        <v>137</v>
      </c>
      <c r="D753" s="27" t="s">
        <v>12</v>
      </c>
      <c r="E753" s="30">
        <v>2</v>
      </c>
      <c r="F753" s="31">
        <v>20</v>
      </c>
      <c r="G753" s="29">
        <f t="shared" si="26"/>
        <v>40</v>
      </c>
    </row>
    <row r="754" customHeight="1" spans="1:7">
      <c r="A754" s="25"/>
      <c r="B754" s="26"/>
      <c r="C754" s="27" t="s">
        <v>51</v>
      </c>
      <c r="D754" s="27" t="s">
        <v>12</v>
      </c>
      <c r="E754" s="30">
        <v>5</v>
      </c>
      <c r="F754" s="31">
        <v>10</v>
      </c>
      <c r="G754" s="29">
        <f t="shared" si="26"/>
        <v>50</v>
      </c>
    </row>
    <row r="755" customHeight="1" spans="1:7">
      <c r="A755" s="25"/>
      <c r="B755" s="26"/>
      <c r="C755" s="27" t="s">
        <v>605</v>
      </c>
      <c r="D755" s="27" t="s">
        <v>12</v>
      </c>
      <c r="E755" s="30">
        <v>1</v>
      </c>
      <c r="F755" s="31">
        <v>20</v>
      </c>
      <c r="G755" s="29">
        <f t="shared" si="26"/>
        <v>20</v>
      </c>
    </row>
    <row r="756" customHeight="1" spans="1:7">
      <c r="A756" s="25"/>
      <c r="B756" s="26"/>
      <c r="C756" s="27" t="s">
        <v>348</v>
      </c>
      <c r="D756" s="27" t="s">
        <v>12</v>
      </c>
      <c r="E756" s="30">
        <v>2</v>
      </c>
      <c r="F756" s="31">
        <v>90</v>
      </c>
      <c r="G756" s="29">
        <f t="shared" si="26"/>
        <v>180</v>
      </c>
    </row>
    <row r="757" customHeight="1" spans="1:7">
      <c r="A757" s="25"/>
      <c r="B757" s="26"/>
      <c r="C757" s="27" t="s">
        <v>338</v>
      </c>
      <c r="D757" s="27" t="s">
        <v>12</v>
      </c>
      <c r="E757" s="30">
        <v>1</v>
      </c>
      <c r="F757" s="31">
        <v>90</v>
      </c>
      <c r="G757" s="29">
        <f t="shared" si="26"/>
        <v>90</v>
      </c>
    </row>
    <row r="758" customHeight="1" spans="1:7">
      <c r="A758" s="25"/>
      <c r="B758" s="26"/>
      <c r="C758" s="27" t="s">
        <v>557</v>
      </c>
      <c r="D758" s="27" t="s">
        <v>12</v>
      </c>
      <c r="E758" s="30">
        <v>1</v>
      </c>
      <c r="F758" s="31">
        <v>20</v>
      </c>
      <c r="G758" s="29">
        <f t="shared" si="26"/>
        <v>20</v>
      </c>
    </row>
    <row r="759" customHeight="1" spans="1:7">
      <c r="A759" s="25"/>
      <c r="B759" s="26"/>
      <c r="C759" s="27" t="s">
        <v>74</v>
      </c>
      <c r="D759" s="27" t="s">
        <v>12</v>
      </c>
      <c r="E759" s="30">
        <v>2</v>
      </c>
      <c r="F759" s="31">
        <v>50</v>
      </c>
      <c r="G759" s="29">
        <f t="shared" si="26"/>
        <v>100</v>
      </c>
    </row>
    <row r="760" customHeight="1" spans="1:7">
      <c r="A760" s="25"/>
      <c r="B760" s="26"/>
      <c r="C760" s="27" t="s">
        <v>31</v>
      </c>
      <c r="D760" s="27" t="s">
        <v>12</v>
      </c>
      <c r="E760" s="30">
        <v>5</v>
      </c>
      <c r="F760" s="31">
        <v>100</v>
      </c>
      <c r="G760" s="29">
        <f t="shared" si="26"/>
        <v>500</v>
      </c>
    </row>
    <row r="761" customHeight="1" spans="1:7">
      <c r="A761" s="25"/>
      <c r="B761" s="26"/>
      <c r="C761" s="27" t="s">
        <v>33</v>
      </c>
      <c r="D761" s="27" t="s">
        <v>12</v>
      </c>
      <c r="E761" s="30">
        <v>2</v>
      </c>
      <c r="F761" s="31">
        <v>220</v>
      </c>
      <c r="G761" s="29">
        <f t="shared" si="26"/>
        <v>440</v>
      </c>
    </row>
    <row r="762" customHeight="1" spans="1:7">
      <c r="A762" s="25"/>
      <c r="B762" s="26"/>
      <c r="C762" s="27" t="s">
        <v>30</v>
      </c>
      <c r="D762" s="27" t="s">
        <v>12</v>
      </c>
      <c r="E762" s="30">
        <v>7</v>
      </c>
      <c r="F762" s="31">
        <v>100</v>
      </c>
      <c r="G762" s="29">
        <f t="shared" si="26"/>
        <v>700</v>
      </c>
    </row>
    <row r="763" customHeight="1" spans="1:7">
      <c r="A763" s="25"/>
      <c r="B763" s="26"/>
      <c r="C763" s="27" t="s">
        <v>529</v>
      </c>
      <c r="D763" s="27" t="s">
        <v>12</v>
      </c>
      <c r="E763" s="30">
        <v>6</v>
      </c>
      <c r="F763" s="31">
        <v>70</v>
      </c>
      <c r="G763" s="29">
        <f t="shared" si="26"/>
        <v>420</v>
      </c>
    </row>
    <row r="764" customHeight="1" spans="1:7">
      <c r="A764" s="25"/>
      <c r="B764" s="26"/>
      <c r="C764" s="27" t="s">
        <v>335</v>
      </c>
      <c r="D764" s="27" t="s">
        <v>12</v>
      </c>
      <c r="E764" s="30">
        <v>1</v>
      </c>
      <c r="F764" s="31">
        <v>50</v>
      </c>
      <c r="G764" s="29">
        <f t="shared" si="26"/>
        <v>50</v>
      </c>
    </row>
    <row r="765" customHeight="1" spans="1:7">
      <c r="A765" s="25"/>
      <c r="B765" s="26"/>
      <c r="C765" s="27" t="s">
        <v>94</v>
      </c>
      <c r="D765" s="27" t="s">
        <v>12</v>
      </c>
      <c r="E765" s="30">
        <v>1</v>
      </c>
      <c r="F765" s="31">
        <v>120</v>
      </c>
      <c r="G765" s="29">
        <f t="shared" si="26"/>
        <v>120</v>
      </c>
    </row>
    <row r="766" customHeight="1" spans="1:7">
      <c r="A766" s="25"/>
      <c r="B766" s="26"/>
      <c r="C766" s="27" t="s">
        <v>528</v>
      </c>
      <c r="D766" s="27" t="s">
        <v>12</v>
      </c>
      <c r="E766" s="30">
        <v>4</v>
      </c>
      <c r="F766" s="31">
        <v>15</v>
      </c>
      <c r="G766" s="29">
        <f t="shared" si="26"/>
        <v>60</v>
      </c>
    </row>
    <row r="767" customHeight="1" spans="1:7">
      <c r="A767" s="25"/>
      <c r="B767" s="26"/>
      <c r="C767" s="27" t="s">
        <v>11</v>
      </c>
      <c r="D767" s="27" t="s">
        <v>12</v>
      </c>
      <c r="E767" s="30">
        <v>3</v>
      </c>
      <c r="F767" s="31">
        <v>200</v>
      </c>
      <c r="G767" s="29">
        <f t="shared" si="26"/>
        <v>600</v>
      </c>
    </row>
    <row r="768" customHeight="1" spans="1:7">
      <c r="A768" s="25"/>
      <c r="B768" s="26"/>
      <c r="C768" s="27" t="s">
        <v>18</v>
      </c>
      <c r="D768" s="27" t="s">
        <v>12</v>
      </c>
      <c r="E768" s="30">
        <v>2</v>
      </c>
      <c r="F768" s="31">
        <v>120</v>
      </c>
      <c r="G768" s="29">
        <f t="shared" si="26"/>
        <v>240</v>
      </c>
    </row>
    <row r="769" customHeight="1" spans="1:7">
      <c r="A769" s="25"/>
      <c r="B769" s="26"/>
      <c r="C769" s="27" t="s">
        <v>549</v>
      </c>
      <c r="D769" s="27" t="s">
        <v>12</v>
      </c>
      <c r="E769" s="30">
        <v>5</v>
      </c>
      <c r="F769" s="31">
        <v>10</v>
      </c>
      <c r="G769" s="29">
        <f t="shared" si="26"/>
        <v>50</v>
      </c>
    </row>
    <row r="770" customHeight="1" spans="1:7">
      <c r="A770" s="25"/>
      <c r="B770" s="26"/>
      <c r="C770" s="27" t="s">
        <v>85</v>
      </c>
      <c r="D770" s="27" t="s">
        <v>17</v>
      </c>
      <c r="E770" s="30">
        <v>1</v>
      </c>
      <c r="F770" s="31">
        <v>4000</v>
      </c>
      <c r="G770" s="29">
        <f t="shared" si="26"/>
        <v>4000</v>
      </c>
    </row>
    <row r="771" customHeight="1" spans="1:7">
      <c r="A771" s="25"/>
      <c r="B771" s="26"/>
      <c r="C771" s="32" t="s">
        <v>183</v>
      </c>
      <c r="D771" s="27" t="s">
        <v>38</v>
      </c>
      <c r="E771" s="30">
        <v>1</v>
      </c>
      <c r="F771" s="31">
        <v>1000</v>
      </c>
      <c r="G771" s="29">
        <f t="shared" si="26"/>
        <v>1000</v>
      </c>
    </row>
    <row r="772" customHeight="1" spans="1:7">
      <c r="A772" s="25"/>
      <c r="B772" s="26"/>
      <c r="C772" s="32" t="s">
        <v>76</v>
      </c>
      <c r="D772" s="27" t="s">
        <v>77</v>
      </c>
      <c r="E772" s="33">
        <v>24.86</v>
      </c>
      <c r="F772" s="31">
        <v>65</v>
      </c>
      <c r="G772" s="29">
        <f t="shared" ref="G772:G804" si="27">E772*F772</f>
        <v>1615.9</v>
      </c>
    </row>
    <row r="773" customHeight="1" spans="1:7">
      <c r="A773" s="25"/>
      <c r="B773" s="26"/>
      <c r="C773" s="32"/>
      <c r="D773" s="27" t="s">
        <v>77</v>
      </c>
      <c r="E773" s="33">
        <v>3.85</v>
      </c>
      <c r="F773" s="31">
        <v>65</v>
      </c>
      <c r="G773" s="29">
        <f t="shared" si="27"/>
        <v>250.25</v>
      </c>
    </row>
    <row r="774" customHeight="1" spans="1:7">
      <c r="A774" s="25"/>
      <c r="B774" s="26"/>
      <c r="C774" s="32"/>
      <c r="D774" s="27" t="s">
        <v>77</v>
      </c>
      <c r="E774" s="33">
        <v>15.6</v>
      </c>
      <c r="F774" s="31">
        <v>65</v>
      </c>
      <c r="G774" s="29">
        <f t="shared" si="27"/>
        <v>1014</v>
      </c>
    </row>
    <row r="775" customHeight="1" spans="1:7">
      <c r="A775" s="25"/>
      <c r="B775" s="26"/>
      <c r="C775" s="32"/>
      <c r="D775" s="27" t="s">
        <v>77</v>
      </c>
      <c r="E775" s="33">
        <v>1.5</v>
      </c>
      <c r="F775" s="31">
        <v>65</v>
      </c>
      <c r="G775" s="29">
        <f t="shared" si="27"/>
        <v>97.5</v>
      </c>
    </row>
    <row r="776" customHeight="1" spans="1:7">
      <c r="A776" s="25"/>
      <c r="B776" s="26"/>
      <c r="C776" s="32"/>
      <c r="D776" s="27" t="s">
        <v>77</v>
      </c>
      <c r="E776" s="33">
        <v>4.95</v>
      </c>
      <c r="F776" s="31">
        <v>65</v>
      </c>
      <c r="G776" s="29">
        <f t="shared" si="27"/>
        <v>321.75</v>
      </c>
    </row>
    <row r="777" customHeight="1" spans="1:7">
      <c r="A777" s="25"/>
      <c r="B777" s="26"/>
      <c r="C777" s="32"/>
      <c r="D777" s="27" t="s">
        <v>77</v>
      </c>
      <c r="E777" s="33">
        <v>5.32</v>
      </c>
      <c r="F777" s="31">
        <v>65</v>
      </c>
      <c r="G777" s="29">
        <f t="shared" si="27"/>
        <v>345.8</v>
      </c>
    </row>
    <row r="778" customHeight="1" spans="1:7">
      <c r="A778" s="25"/>
      <c r="B778" s="26"/>
      <c r="C778" s="32"/>
      <c r="D778" s="27" t="s">
        <v>77</v>
      </c>
      <c r="E778" s="33">
        <v>16.55</v>
      </c>
      <c r="F778" s="31">
        <v>65</v>
      </c>
      <c r="G778" s="29">
        <f t="shared" si="27"/>
        <v>1075.75</v>
      </c>
    </row>
    <row r="779" customHeight="1" spans="1:7">
      <c r="A779" s="25"/>
      <c r="B779" s="26"/>
      <c r="C779" s="32"/>
      <c r="D779" s="27" t="s">
        <v>77</v>
      </c>
      <c r="E779" s="33">
        <v>3.48</v>
      </c>
      <c r="F779" s="31">
        <v>65</v>
      </c>
      <c r="G779" s="29">
        <f t="shared" si="27"/>
        <v>226.2</v>
      </c>
    </row>
    <row r="780" customHeight="1" spans="1:7">
      <c r="A780" s="25"/>
      <c r="B780" s="26"/>
      <c r="C780" s="32"/>
      <c r="D780" s="27" t="s">
        <v>77</v>
      </c>
      <c r="E780" s="33">
        <v>108.68</v>
      </c>
      <c r="F780" s="31">
        <v>65</v>
      </c>
      <c r="G780" s="29">
        <f t="shared" si="27"/>
        <v>7064.2</v>
      </c>
    </row>
    <row r="781" customHeight="1" spans="1:7">
      <c r="A781" s="25"/>
      <c r="B781" s="26"/>
      <c r="C781" s="32" t="s">
        <v>140</v>
      </c>
      <c r="D781" s="27" t="s">
        <v>14</v>
      </c>
      <c r="E781" s="33">
        <v>2.97</v>
      </c>
      <c r="F781" s="31">
        <v>180</v>
      </c>
      <c r="G781" s="29">
        <f t="shared" si="27"/>
        <v>534.6</v>
      </c>
    </row>
    <row r="782" customHeight="1" spans="1:7">
      <c r="A782" s="25"/>
      <c r="B782" s="26"/>
      <c r="C782" s="32"/>
      <c r="D782" s="27" t="s">
        <v>14</v>
      </c>
      <c r="E782" s="33">
        <v>3.24</v>
      </c>
      <c r="F782" s="31">
        <v>180</v>
      </c>
      <c r="G782" s="29">
        <f t="shared" si="27"/>
        <v>583.2</v>
      </c>
    </row>
    <row r="783" customHeight="1" spans="1:7">
      <c r="A783" s="25"/>
      <c r="B783" s="26"/>
      <c r="C783" s="32"/>
      <c r="D783" s="27" t="s">
        <v>14</v>
      </c>
      <c r="E783" s="33">
        <v>19.78</v>
      </c>
      <c r="F783" s="31">
        <v>180</v>
      </c>
      <c r="G783" s="29">
        <f t="shared" si="27"/>
        <v>3560.4</v>
      </c>
    </row>
    <row r="784" customHeight="1" spans="1:7">
      <c r="A784" s="25"/>
      <c r="B784" s="26"/>
      <c r="C784" s="32"/>
      <c r="D784" s="27" t="s">
        <v>14</v>
      </c>
      <c r="E784" s="33">
        <v>22.5</v>
      </c>
      <c r="F784" s="31">
        <v>180</v>
      </c>
      <c r="G784" s="29">
        <f t="shared" si="27"/>
        <v>4050</v>
      </c>
    </row>
    <row r="785" customHeight="1" spans="1:7">
      <c r="A785" s="25"/>
      <c r="B785" s="26"/>
      <c r="C785" s="58" t="s">
        <v>354</v>
      </c>
      <c r="D785" s="27" t="s">
        <v>14</v>
      </c>
      <c r="E785" s="33">
        <v>6.77</v>
      </c>
      <c r="F785" s="31">
        <v>140</v>
      </c>
      <c r="G785" s="29">
        <f t="shared" si="27"/>
        <v>947.8</v>
      </c>
    </row>
    <row r="786" customHeight="1" spans="1:7">
      <c r="A786" s="25"/>
      <c r="B786" s="26"/>
      <c r="C786" s="59"/>
      <c r="D786" s="27" t="s">
        <v>14</v>
      </c>
      <c r="E786" s="33">
        <v>0.3</v>
      </c>
      <c r="F786" s="31">
        <v>140</v>
      </c>
      <c r="G786" s="29">
        <f t="shared" si="27"/>
        <v>42</v>
      </c>
    </row>
    <row r="787" customHeight="1" spans="1:7">
      <c r="A787" s="25"/>
      <c r="B787" s="26"/>
      <c r="C787" s="58" t="s">
        <v>354</v>
      </c>
      <c r="D787" s="27" t="s">
        <v>14</v>
      </c>
      <c r="E787" s="33">
        <v>0.22</v>
      </c>
      <c r="F787" s="31">
        <v>140</v>
      </c>
      <c r="G787" s="29">
        <f t="shared" si="27"/>
        <v>30.8</v>
      </c>
    </row>
    <row r="788" customHeight="1" spans="1:7">
      <c r="A788" s="25"/>
      <c r="B788" s="26"/>
      <c r="C788" s="59"/>
      <c r="D788" s="27" t="s">
        <v>14</v>
      </c>
      <c r="E788" s="33">
        <v>4.06</v>
      </c>
      <c r="F788" s="31">
        <v>140</v>
      </c>
      <c r="G788" s="29">
        <f t="shared" si="27"/>
        <v>568.4</v>
      </c>
    </row>
    <row r="789" customHeight="1" spans="1:7">
      <c r="A789" s="25"/>
      <c r="B789" s="26"/>
      <c r="C789" s="32" t="s">
        <v>139</v>
      </c>
      <c r="D789" s="27" t="s">
        <v>14</v>
      </c>
      <c r="E789" s="33">
        <v>1.08</v>
      </c>
      <c r="F789" s="45">
        <v>320</v>
      </c>
      <c r="G789" s="29">
        <f t="shared" si="27"/>
        <v>345.6</v>
      </c>
    </row>
    <row r="790" customHeight="1" spans="1:7">
      <c r="A790" s="25"/>
      <c r="B790" s="26"/>
      <c r="C790" s="32" t="s">
        <v>141</v>
      </c>
      <c r="D790" s="27" t="s">
        <v>77</v>
      </c>
      <c r="E790" s="33">
        <v>7.15</v>
      </c>
      <c r="F790" s="45">
        <v>100</v>
      </c>
      <c r="G790" s="29">
        <f t="shared" si="27"/>
        <v>715</v>
      </c>
    </row>
    <row r="791" customHeight="1" spans="1:7">
      <c r="A791" s="25"/>
      <c r="B791" s="26"/>
      <c r="C791" s="32"/>
      <c r="D791" s="27" t="s">
        <v>77</v>
      </c>
      <c r="E791" s="33">
        <v>13.75</v>
      </c>
      <c r="F791" s="45">
        <v>100</v>
      </c>
      <c r="G791" s="29">
        <f t="shared" si="27"/>
        <v>1375</v>
      </c>
    </row>
    <row r="792" customHeight="1" spans="1:7">
      <c r="A792" s="25"/>
      <c r="B792" s="26"/>
      <c r="C792" s="32" t="s">
        <v>96</v>
      </c>
      <c r="D792" s="27" t="s">
        <v>77</v>
      </c>
      <c r="E792" s="33">
        <v>2.92</v>
      </c>
      <c r="F792" s="31">
        <v>65</v>
      </c>
      <c r="G792" s="29">
        <f t="shared" si="27"/>
        <v>189.8</v>
      </c>
    </row>
    <row r="793" customHeight="1" spans="1:7">
      <c r="A793" s="25"/>
      <c r="B793" s="26"/>
      <c r="C793" s="32" t="s">
        <v>477</v>
      </c>
      <c r="D793" s="27" t="s">
        <v>14</v>
      </c>
      <c r="E793" s="33">
        <v>0.14</v>
      </c>
      <c r="F793" s="31">
        <v>340</v>
      </c>
      <c r="G793" s="29">
        <f t="shared" si="27"/>
        <v>47.6</v>
      </c>
    </row>
    <row r="794" customHeight="1" spans="1:7">
      <c r="A794" s="25"/>
      <c r="B794" s="26"/>
      <c r="C794" s="32" t="s">
        <v>453</v>
      </c>
      <c r="D794" s="27" t="s">
        <v>14</v>
      </c>
      <c r="E794" s="33">
        <v>0.78</v>
      </c>
      <c r="F794" s="31">
        <v>340</v>
      </c>
      <c r="G794" s="29">
        <f t="shared" si="27"/>
        <v>265.2</v>
      </c>
    </row>
    <row r="795" customHeight="1" spans="1:7">
      <c r="A795" s="25"/>
      <c r="B795" s="26"/>
      <c r="C795" s="32" t="s">
        <v>154</v>
      </c>
      <c r="D795" s="27" t="s">
        <v>14</v>
      </c>
      <c r="E795" s="33">
        <v>0.35</v>
      </c>
      <c r="F795" s="31">
        <v>340</v>
      </c>
      <c r="G795" s="29">
        <f t="shared" si="27"/>
        <v>119</v>
      </c>
    </row>
    <row r="796" customHeight="1" spans="1:7">
      <c r="A796" s="25"/>
      <c r="B796" s="26"/>
      <c r="C796" s="32" t="s">
        <v>142</v>
      </c>
      <c r="D796" s="27" t="s">
        <v>14</v>
      </c>
      <c r="E796" s="33">
        <v>1.54</v>
      </c>
      <c r="F796" s="31">
        <v>340</v>
      </c>
      <c r="G796" s="29">
        <f t="shared" si="27"/>
        <v>523.6</v>
      </c>
    </row>
    <row r="797" customHeight="1" spans="1:7">
      <c r="A797" s="25"/>
      <c r="B797" s="26"/>
      <c r="C797" s="32" t="s">
        <v>320</v>
      </c>
      <c r="D797" s="27" t="s">
        <v>14</v>
      </c>
      <c r="E797" s="33">
        <v>3.86</v>
      </c>
      <c r="F797" s="31">
        <v>340</v>
      </c>
      <c r="G797" s="29">
        <f t="shared" si="27"/>
        <v>1312.4</v>
      </c>
    </row>
    <row r="798" customHeight="1" spans="1:7">
      <c r="A798" s="25"/>
      <c r="B798" s="26"/>
      <c r="C798" s="32" t="s">
        <v>97</v>
      </c>
      <c r="D798" s="27" t="s">
        <v>98</v>
      </c>
      <c r="E798" s="33">
        <v>1</v>
      </c>
      <c r="F798" s="31">
        <v>200</v>
      </c>
      <c r="G798" s="29">
        <f t="shared" si="27"/>
        <v>200</v>
      </c>
    </row>
    <row r="799" customHeight="1" spans="1:7">
      <c r="A799" s="25"/>
      <c r="B799" s="26"/>
      <c r="C799" s="32" t="s">
        <v>99</v>
      </c>
      <c r="D799" s="27" t="s">
        <v>14</v>
      </c>
      <c r="E799" s="33">
        <v>13.65</v>
      </c>
      <c r="F799" s="31">
        <v>70</v>
      </c>
      <c r="G799" s="29">
        <f t="shared" si="27"/>
        <v>955.5</v>
      </c>
    </row>
    <row r="800" customHeight="1" spans="1:7">
      <c r="A800" s="25"/>
      <c r="B800" s="26"/>
      <c r="C800" s="32" t="s">
        <v>146</v>
      </c>
      <c r="D800" s="27" t="s">
        <v>77</v>
      </c>
      <c r="E800" s="33">
        <v>240.24</v>
      </c>
      <c r="F800" s="31">
        <v>820</v>
      </c>
      <c r="G800" s="29">
        <f t="shared" si="27"/>
        <v>196996.8</v>
      </c>
    </row>
    <row r="801" customHeight="1" spans="1:7">
      <c r="A801" s="25"/>
      <c r="B801" s="26"/>
      <c r="C801" s="32" t="s">
        <v>79</v>
      </c>
      <c r="D801" s="27" t="s">
        <v>77</v>
      </c>
      <c r="E801" s="33">
        <v>30.32</v>
      </c>
      <c r="F801" s="31">
        <v>560</v>
      </c>
      <c r="G801" s="29">
        <f t="shared" si="27"/>
        <v>16979.2</v>
      </c>
    </row>
    <row r="802" customHeight="1" spans="1:7">
      <c r="A802" s="25"/>
      <c r="B802" s="26"/>
      <c r="C802" s="32" t="s">
        <v>606</v>
      </c>
      <c r="D802" s="27" t="s">
        <v>77</v>
      </c>
      <c r="E802" s="33">
        <v>12.12</v>
      </c>
      <c r="F802" s="31">
        <v>21.67</v>
      </c>
      <c r="G802" s="29">
        <f t="shared" si="27"/>
        <v>262.6404</v>
      </c>
    </row>
    <row r="803" customHeight="1" spans="1:7">
      <c r="A803" s="25"/>
      <c r="B803" s="26"/>
      <c r="C803" s="32" t="s">
        <v>607</v>
      </c>
      <c r="D803" s="27" t="s">
        <v>14</v>
      </c>
      <c r="E803" s="33">
        <v>0.11</v>
      </c>
      <c r="F803" s="31">
        <v>26.67</v>
      </c>
      <c r="G803" s="29">
        <f t="shared" si="27"/>
        <v>2.9337</v>
      </c>
    </row>
    <row r="804" customHeight="1" spans="1:7">
      <c r="A804" s="25"/>
      <c r="B804" s="26"/>
      <c r="C804" s="32" t="s">
        <v>608</v>
      </c>
      <c r="D804" s="27" t="s">
        <v>77</v>
      </c>
      <c r="E804" s="33">
        <v>13.64</v>
      </c>
      <c r="F804" s="31">
        <v>160</v>
      </c>
      <c r="G804" s="29">
        <f t="shared" si="27"/>
        <v>2182.4</v>
      </c>
    </row>
    <row r="805" customHeight="1" spans="1:7">
      <c r="A805" s="25"/>
      <c r="B805" s="26" t="s">
        <v>23</v>
      </c>
      <c r="C805" s="27"/>
      <c r="D805" s="27"/>
      <c r="E805" s="33"/>
      <c r="F805" s="31"/>
      <c r="G805" s="39">
        <f>SUM(G752:G804)</f>
        <v>254021.2241</v>
      </c>
    </row>
    <row r="806" customHeight="1" spans="1:7">
      <c r="A806" s="25">
        <v>16</v>
      </c>
      <c r="B806" s="26" t="s">
        <v>609</v>
      </c>
      <c r="C806" s="27" t="s">
        <v>11</v>
      </c>
      <c r="D806" s="27" t="s">
        <v>12</v>
      </c>
      <c r="E806" s="30">
        <v>1</v>
      </c>
      <c r="F806" s="31">
        <v>200</v>
      </c>
      <c r="G806" s="29">
        <f t="shared" ref="G806:G808" si="28">E806*F806</f>
        <v>200</v>
      </c>
    </row>
    <row r="807" customHeight="1" spans="1:7">
      <c r="A807" s="25"/>
      <c r="B807" s="26"/>
      <c r="C807" s="27" t="s">
        <v>18</v>
      </c>
      <c r="D807" s="27" t="s">
        <v>12</v>
      </c>
      <c r="E807" s="30">
        <v>10</v>
      </c>
      <c r="F807" s="31">
        <v>120</v>
      </c>
      <c r="G807" s="29">
        <f t="shared" si="28"/>
        <v>1200</v>
      </c>
    </row>
    <row r="808" customHeight="1" spans="1:7">
      <c r="A808" s="25"/>
      <c r="B808" s="26"/>
      <c r="C808" s="27" t="s">
        <v>63</v>
      </c>
      <c r="D808" s="27" t="s">
        <v>12</v>
      </c>
      <c r="E808" s="30">
        <v>2</v>
      </c>
      <c r="F808" s="31">
        <v>20</v>
      </c>
      <c r="G808" s="29">
        <f t="shared" si="28"/>
        <v>40</v>
      </c>
    </row>
    <row r="809" customHeight="1" spans="1:7">
      <c r="A809" s="25"/>
      <c r="B809" s="26" t="s">
        <v>23</v>
      </c>
      <c r="C809" s="27"/>
      <c r="D809" s="27"/>
      <c r="E809" s="33"/>
      <c r="F809" s="31"/>
      <c r="G809" s="39">
        <f>SUM(G806:G808)</f>
        <v>1440</v>
      </c>
    </row>
    <row r="810" customHeight="1" spans="1:7">
      <c r="A810" s="25">
        <v>17</v>
      </c>
      <c r="B810" s="26" t="s">
        <v>610</v>
      </c>
      <c r="C810" s="27" t="s">
        <v>11</v>
      </c>
      <c r="D810" s="27" t="s">
        <v>12</v>
      </c>
      <c r="E810" s="30">
        <v>5</v>
      </c>
      <c r="F810" s="31">
        <v>200</v>
      </c>
      <c r="G810" s="29">
        <f t="shared" ref="G810:G825" si="29">E810*F810</f>
        <v>1000</v>
      </c>
    </row>
    <row r="811" customHeight="1" spans="1:7">
      <c r="A811" s="25"/>
      <c r="B811" s="26"/>
      <c r="C811" s="27" t="s">
        <v>18</v>
      </c>
      <c r="D811" s="27" t="s">
        <v>12</v>
      </c>
      <c r="E811" s="30">
        <v>5</v>
      </c>
      <c r="F811" s="31">
        <v>120</v>
      </c>
      <c r="G811" s="29">
        <f t="shared" si="29"/>
        <v>600</v>
      </c>
    </row>
    <row r="812" customHeight="1" spans="1:7">
      <c r="A812" s="25"/>
      <c r="B812" s="26"/>
      <c r="C812" s="27" t="s">
        <v>116</v>
      </c>
      <c r="D812" s="27" t="s">
        <v>12</v>
      </c>
      <c r="E812" s="30">
        <v>1</v>
      </c>
      <c r="F812" s="31">
        <v>600</v>
      </c>
      <c r="G812" s="29">
        <f t="shared" si="29"/>
        <v>600</v>
      </c>
    </row>
    <row r="813" customHeight="1" spans="1:7">
      <c r="A813" s="25"/>
      <c r="B813" s="26"/>
      <c r="C813" s="27" t="s">
        <v>88</v>
      </c>
      <c r="D813" s="27" t="s">
        <v>12</v>
      </c>
      <c r="E813" s="30">
        <v>2</v>
      </c>
      <c r="F813" s="31">
        <v>220</v>
      </c>
      <c r="G813" s="29">
        <f t="shared" si="29"/>
        <v>440</v>
      </c>
    </row>
    <row r="814" customHeight="1" spans="1:7">
      <c r="A814" s="25"/>
      <c r="B814" s="26"/>
      <c r="C814" s="27" t="s">
        <v>32</v>
      </c>
      <c r="D814" s="27" t="s">
        <v>12</v>
      </c>
      <c r="E814" s="30">
        <v>1</v>
      </c>
      <c r="F814" s="31">
        <v>220</v>
      </c>
      <c r="G814" s="29">
        <f t="shared" si="29"/>
        <v>220</v>
      </c>
    </row>
    <row r="815" customHeight="1" spans="1:7">
      <c r="A815" s="25"/>
      <c r="B815" s="26"/>
      <c r="C815" s="27" t="s">
        <v>110</v>
      </c>
      <c r="D815" s="27" t="s">
        <v>12</v>
      </c>
      <c r="E815" s="50">
        <v>2</v>
      </c>
      <c r="F815" s="45">
        <v>200</v>
      </c>
      <c r="G815" s="29">
        <f t="shared" si="29"/>
        <v>400</v>
      </c>
    </row>
    <row r="816" customHeight="1" spans="1:7">
      <c r="A816" s="25"/>
      <c r="B816" s="26"/>
      <c r="C816" s="27" t="s">
        <v>50</v>
      </c>
      <c r="D816" s="27" t="s">
        <v>12</v>
      </c>
      <c r="E816" s="50">
        <v>1</v>
      </c>
      <c r="F816" s="45">
        <v>220</v>
      </c>
      <c r="G816" s="29">
        <f t="shared" si="29"/>
        <v>220</v>
      </c>
    </row>
    <row r="817" customHeight="1" spans="1:7">
      <c r="A817" s="25"/>
      <c r="B817" s="26"/>
      <c r="C817" s="27" t="s">
        <v>31</v>
      </c>
      <c r="D817" s="27" t="s">
        <v>12</v>
      </c>
      <c r="E817" s="28">
        <v>6</v>
      </c>
      <c r="F817" s="45">
        <v>100</v>
      </c>
      <c r="G817" s="29">
        <f t="shared" si="29"/>
        <v>600</v>
      </c>
    </row>
    <row r="818" customHeight="1" spans="1:7">
      <c r="A818" s="25"/>
      <c r="B818" s="26"/>
      <c r="C818" s="32" t="s">
        <v>369</v>
      </c>
      <c r="D818" s="27" t="s">
        <v>38</v>
      </c>
      <c r="E818" s="30">
        <v>1</v>
      </c>
      <c r="F818" s="45">
        <v>2000</v>
      </c>
      <c r="G818" s="29">
        <f t="shared" si="29"/>
        <v>2000</v>
      </c>
    </row>
    <row r="819" customHeight="1" spans="1:7">
      <c r="A819" s="25"/>
      <c r="B819" s="26"/>
      <c r="C819" s="32" t="s">
        <v>183</v>
      </c>
      <c r="D819" s="27" t="s">
        <v>38</v>
      </c>
      <c r="E819" s="30">
        <v>1</v>
      </c>
      <c r="F819" s="45">
        <v>1000</v>
      </c>
      <c r="G819" s="29">
        <f t="shared" si="29"/>
        <v>1000</v>
      </c>
    </row>
    <row r="820" customHeight="1" spans="1:7">
      <c r="A820" s="25"/>
      <c r="B820" s="26"/>
      <c r="C820" s="32" t="s">
        <v>76</v>
      </c>
      <c r="D820" s="27" t="s">
        <v>77</v>
      </c>
      <c r="E820" s="33">
        <v>9.3</v>
      </c>
      <c r="F820" s="45">
        <v>65</v>
      </c>
      <c r="G820" s="29">
        <f t="shared" si="29"/>
        <v>604.5</v>
      </c>
    </row>
    <row r="821" customHeight="1" spans="1:7">
      <c r="A821" s="25"/>
      <c r="B821" s="26"/>
      <c r="C821" s="32"/>
      <c r="D821" s="27" t="s">
        <v>77</v>
      </c>
      <c r="E821" s="33">
        <v>10.7</v>
      </c>
      <c r="F821" s="45">
        <v>65</v>
      </c>
      <c r="G821" s="29">
        <f t="shared" si="29"/>
        <v>695.5</v>
      </c>
    </row>
    <row r="822" customHeight="1" spans="1:7">
      <c r="A822" s="25"/>
      <c r="B822" s="26"/>
      <c r="C822" s="32"/>
      <c r="D822" s="27" t="s">
        <v>77</v>
      </c>
      <c r="E822" s="33">
        <v>56.61</v>
      </c>
      <c r="F822" s="45">
        <v>65</v>
      </c>
      <c r="G822" s="29">
        <f t="shared" si="29"/>
        <v>3679.65</v>
      </c>
    </row>
    <row r="823" customHeight="1" spans="1:7">
      <c r="A823" s="25"/>
      <c r="B823" s="26"/>
      <c r="C823" s="34" t="s">
        <v>140</v>
      </c>
      <c r="D823" s="27" t="s">
        <v>14</v>
      </c>
      <c r="E823" s="33">
        <v>8.49</v>
      </c>
      <c r="F823" s="45">
        <v>180</v>
      </c>
      <c r="G823" s="29">
        <f t="shared" si="29"/>
        <v>1528.2</v>
      </c>
    </row>
    <row r="824" customHeight="1" spans="1:7">
      <c r="A824" s="25"/>
      <c r="B824" s="26"/>
      <c r="C824" s="49"/>
      <c r="D824" s="27" t="s">
        <v>14</v>
      </c>
      <c r="E824" s="33">
        <v>4.32</v>
      </c>
      <c r="F824" s="45">
        <v>180</v>
      </c>
      <c r="G824" s="29">
        <f t="shared" si="29"/>
        <v>777.6</v>
      </c>
    </row>
    <row r="825" customHeight="1" spans="1:7">
      <c r="A825" s="25"/>
      <c r="B825" s="26"/>
      <c r="C825" s="49"/>
      <c r="D825" s="27" t="s">
        <v>14</v>
      </c>
      <c r="E825" s="33">
        <v>8.54</v>
      </c>
      <c r="F825" s="45">
        <v>180</v>
      </c>
      <c r="G825" s="29">
        <f t="shared" si="29"/>
        <v>1537.2</v>
      </c>
    </row>
    <row r="826" customHeight="1" spans="1:7">
      <c r="A826" s="25"/>
      <c r="B826" s="26"/>
      <c r="C826" s="49"/>
      <c r="D826" s="27" t="s">
        <v>14</v>
      </c>
      <c r="E826" s="33">
        <v>6.52</v>
      </c>
      <c r="F826" s="45">
        <v>180</v>
      </c>
      <c r="G826" s="29">
        <f t="shared" ref="G826:G841" si="30">E826*F826</f>
        <v>1173.6</v>
      </c>
    </row>
    <row r="827" customHeight="1" spans="1:7">
      <c r="A827" s="25"/>
      <c r="B827" s="26"/>
      <c r="C827" s="49"/>
      <c r="D827" s="27" t="s">
        <v>14</v>
      </c>
      <c r="E827" s="33">
        <v>14.12</v>
      </c>
      <c r="F827" s="45">
        <v>180</v>
      </c>
      <c r="G827" s="29">
        <f t="shared" si="30"/>
        <v>2541.6</v>
      </c>
    </row>
    <row r="828" customHeight="1" spans="1:7">
      <c r="A828" s="25"/>
      <c r="B828" s="26"/>
      <c r="C828" s="35"/>
      <c r="D828" s="27" t="s">
        <v>14</v>
      </c>
      <c r="E828" s="33">
        <v>5.1</v>
      </c>
      <c r="F828" s="45">
        <v>180</v>
      </c>
      <c r="G828" s="29">
        <f t="shared" si="30"/>
        <v>918</v>
      </c>
    </row>
    <row r="829" customHeight="1" spans="1:7">
      <c r="A829" s="25"/>
      <c r="B829" s="26"/>
      <c r="C829" s="35" t="s">
        <v>611</v>
      </c>
      <c r="D829" s="27" t="s">
        <v>14</v>
      </c>
      <c r="E829" s="33">
        <v>2.16</v>
      </c>
      <c r="F829" s="45">
        <v>320</v>
      </c>
      <c r="G829" s="29">
        <f t="shared" si="30"/>
        <v>691.2</v>
      </c>
    </row>
    <row r="830" customHeight="1" spans="1:7">
      <c r="A830" s="25"/>
      <c r="B830" s="26"/>
      <c r="C830" s="32" t="s">
        <v>354</v>
      </c>
      <c r="D830" s="27" t="s">
        <v>14</v>
      </c>
      <c r="E830" s="33">
        <v>1.4</v>
      </c>
      <c r="F830" s="45">
        <v>140</v>
      </c>
      <c r="G830" s="29">
        <f t="shared" si="30"/>
        <v>196</v>
      </c>
    </row>
    <row r="831" customHeight="1" spans="1:7">
      <c r="A831" s="25"/>
      <c r="B831" s="26"/>
      <c r="C831" s="32" t="s">
        <v>141</v>
      </c>
      <c r="D831" s="27" t="s">
        <v>77</v>
      </c>
      <c r="E831" s="33">
        <v>6.48</v>
      </c>
      <c r="F831" s="45">
        <v>100</v>
      </c>
      <c r="G831" s="29">
        <f t="shared" si="30"/>
        <v>648</v>
      </c>
    </row>
    <row r="832" customHeight="1" spans="1:7">
      <c r="A832" s="25"/>
      <c r="B832" s="26"/>
      <c r="C832" s="32"/>
      <c r="D832" s="27" t="s">
        <v>77</v>
      </c>
      <c r="E832" s="33">
        <v>10.8</v>
      </c>
      <c r="F832" s="45">
        <v>100</v>
      </c>
      <c r="G832" s="29">
        <f t="shared" si="30"/>
        <v>1080</v>
      </c>
    </row>
    <row r="833" customHeight="1" spans="1:7">
      <c r="A833" s="25"/>
      <c r="B833" s="26"/>
      <c r="C833" s="32"/>
      <c r="D833" s="27" t="s">
        <v>77</v>
      </c>
      <c r="E833" s="33">
        <v>1.8</v>
      </c>
      <c r="F833" s="45">
        <v>100</v>
      </c>
      <c r="G833" s="29">
        <f t="shared" si="30"/>
        <v>180</v>
      </c>
    </row>
    <row r="834" customHeight="1" spans="1:7">
      <c r="A834" s="25"/>
      <c r="B834" s="26"/>
      <c r="C834" s="32" t="s">
        <v>321</v>
      </c>
      <c r="D834" s="27" t="s">
        <v>77</v>
      </c>
      <c r="E834" s="33">
        <v>10.7</v>
      </c>
      <c r="F834" s="45">
        <v>120</v>
      </c>
      <c r="G834" s="29">
        <f t="shared" si="30"/>
        <v>1284</v>
      </c>
    </row>
    <row r="835" customHeight="1" spans="1:7">
      <c r="A835" s="25"/>
      <c r="B835" s="26"/>
      <c r="C835" s="32"/>
      <c r="D835" s="27" t="s">
        <v>77</v>
      </c>
      <c r="E835" s="33">
        <v>3.22</v>
      </c>
      <c r="F835" s="45">
        <v>120</v>
      </c>
      <c r="G835" s="29">
        <f t="shared" si="30"/>
        <v>386.4</v>
      </c>
    </row>
    <row r="836" customHeight="1" spans="1:7">
      <c r="A836" s="25"/>
      <c r="B836" s="26"/>
      <c r="C836" s="32" t="s">
        <v>612</v>
      </c>
      <c r="D836" s="27" t="s">
        <v>77</v>
      </c>
      <c r="E836" s="33">
        <v>16.2</v>
      </c>
      <c r="F836" s="31">
        <v>160</v>
      </c>
      <c r="G836" s="29">
        <f t="shared" si="30"/>
        <v>2592</v>
      </c>
    </row>
    <row r="837" customHeight="1" spans="1:7">
      <c r="A837" s="25"/>
      <c r="B837" s="26"/>
      <c r="C837" s="32" t="s">
        <v>143</v>
      </c>
      <c r="D837" s="27" t="s">
        <v>14</v>
      </c>
      <c r="E837" s="33">
        <v>5.58</v>
      </c>
      <c r="F837" s="31">
        <v>180</v>
      </c>
      <c r="G837" s="29">
        <f t="shared" si="30"/>
        <v>1004.4</v>
      </c>
    </row>
    <row r="838" customHeight="1" spans="1:7">
      <c r="A838" s="25"/>
      <c r="B838" s="26"/>
      <c r="C838" s="32" t="s">
        <v>320</v>
      </c>
      <c r="D838" s="27" t="s">
        <v>14</v>
      </c>
      <c r="E838" s="33">
        <v>3.15</v>
      </c>
      <c r="F838" s="45">
        <v>340</v>
      </c>
      <c r="G838" s="29">
        <f t="shared" si="30"/>
        <v>1071</v>
      </c>
    </row>
    <row r="839" customHeight="1" spans="1:7">
      <c r="A839" s="25"/>
      <c r="B839" s="26"/>
      <c r="C839" s="32" t="s">
        <v>613</v>
      </c>
      <c r="D839" s="27" t="s">
        <v>38</v>
      </c>
      <c r="E839" s="44">
        <v>1</v>
      </c>
      <c r="F839" s="45">
        <v>1000</v>
      </c>
      <c r="G839" s="29">
        <f t="shared" si="30"/>
        <v>1000</v>
      </c>
    </row>
    <row r="840" customHeight="1" spans="1:7">
      <c r="A840" s="25"/>
      <c r="B840" s="26"/>
      <c r="C840" s="32" t="s">
        <v>146</v>
      </c>
      <c r="D840" s="27" t="s">
        <v>77</v>
      </c>
      <c r="E840" s="33">
        <v>98.54</v>
      </c>
      <c r="F840" s="45">
        <v>820</v>
      </c>
      <c r="G840" s="29">
        <f t="shared" si="30"/>
        <v>80802.8</v>
      </c>
    </row>
    <row r="841" customHeight="1" spans="1:7">
      <c r="A841" s="25"/>
      <c r="B841" s="26"/>
      <c r="C841" s="32" t="s">
        <v>79</v>
      </c>
      <c r="D841" s="27" t="s">
        <v>77</v>
      </c>
      <c r="E841" s="33">
        <v>78.29</v>
      </c>
      <c r="F841" s="45">
        <v>560</v>
      </c>
      <c r="G841" s="29">
        <f t="shared" si="30"/>
        <v>43842.4</v>
      </c>
    </row>
    <row r="842" customHeight="1" spans="1:7">
      <c r="A842" s="25"/>
      <c r="B842" s="26" t="s">
        <v>23</v>
      </c>
      <c r="C842" s="27"/>
      <c r="D842" s="27"/>
      <c r="E842" s="44"/>
      <c r="F842" s="45"/>
      <c r="G842" s="39">
        <f>SUM(G810:G841)</f>
        <v>155314.05</v>
      </c>
    </row>
    <row r="843" customHeight="1" spans="1:7">
      <c r="A843" s="25">
        <v>18</v>
      </c>
      <c r="B843" s="40" t="s">
        <v>614</v>
      </c>
      <c r="C843" s="27" t="s">
        <v>11</v>
      </c>
      <c r="D843" s="27" t="s">
        <v>12</v>
      </c>
      <c r="E843" s="50">
        <v>16</v>
      </c>
      <c r="F843" s="45">
        <v>200</v>
      </c>
      <c r="G843" s="45">
        <f t="shared" ref="G843:G846" si="31">E843*F843</f>
        <v>3200</v>
      </c>
    </row>
    <row r="844" customHeight="1" spans="1:7">
      <c r="A844" s="25"/>
      <c r="B844" s="41"/>
      <c r="C844" s="27" t="s">
        <v>18</v>
      </c>
      <c r="D844" s="27" t="s">
        <v>12</v>
      </c>
      <c r="E844" s="50">
        <v>5</v>
      </c>
      <c r="F844" s="45">
        <v>120</v>
      </c>
      <c r="G844" s="45">
        <f t="shared" si="31"/>
        <v>600</v>
      </c>
    </row>
    <row r="845" customHeight="1" spans="1:7">
      <c r="A845" s="25"/>
      <c r="B845" s="41"/>
      <c r="C845" s="27" t="s">
        <v>63</v>
      </c>
      <c r="D845" s="27" t="s">
        <v>12</v>
      </c>
      <c r="E845" s="50">
        <v>10</v>
      </c>
      <c r="F845" s="45">
        <v>20</v>
      </c>
      <c r="G845" s="45">
        <f t="shared" si="31"/>
        <v>200</v>
      </c>
    </row>
    <row r="846" customHeight="1" spans="1:7">
      <c r="A846" s="25"/>
      <c r="B846" s="48"/>
      <c r="C846" s="27" t="s">
        <v>91</v>
      </c>
      <c r="D846" s="27" t="s">
        <v>71</v>
      </c>
      <c r="E846" s="50">
        <v>2</v>
      </c>
      <c r="F846" s="45">
        <v>160</v>
      </c>
      <c r="G846" s="45">
        <f t="shared" si="31"/>
        <v>320</v>
      </c>
    </row>
    <row r="847" customHeight="1" spans="1:7">
      <c r="A847" s="25"/>
      <c r="B847" s="26" t="s">
        <v>23</v>
      </c>
      <c r="C847" s="27"/>
      <c r="D847" s="27"/>
      <c r="E847" s="44"/>
      <c r="F847" s="45"/>
      <c r="G847" s="60">
        <f>SUM(G843:G846)</f>
        <v>4320</v>
      </c>
    </row>
    <row r="848" customHeight="1" spans="1:7">
      <c r="A848" s="25">
        <v>19</v>
      </c>
      <c r="B848" s="26" t="s">
        <v>615</v>
      </c>
      <c r="C848" s="27" t="s">
        <v>538</v>
      </c>
      <c r="D848" s="27" t="s">
        <v>12</v>
      </c>
      <c r="E848" s="50">
        <v>7</v>
      </c>
      <c r="F848" s="45">
        <v>20</v>
      </c>
      <c r="G848" s="45">
        <f t="shared" ref="G848:G892" si="32">E848*F848</f>
        <v>140</v>
      </c>
    </row>
    <row r="849" customHeight="1" spans="1:7">
      <c r="A849" s="25"/>
      <c r="B849" s="26"/>
      <c r="C849" s="27" t="s">
        <v>68</v>
      </c>
      <c r="D849" s="27" t="s">
        <v>12</v>
      </c>
      <c r="E849" s="50">
        <v>1</v>
      </c>
      <c r="F849" s="45">
        <v>200</v>
      </c>
      <c r="G849" s="45">
        <f t="shared" si="32"/>
        <v>200</v>
      </c>
    </row>
    <row r="850" customHeight="1" spans="1:7">
      <c r="A850" s="25"/>
      <c r="B850" s="26"/>
      <c r="C850" s="27" t="s">
        <v>273</v>
      </c>
      <c r="D850" s="27" t="s">
        <v>12</v>
      </c>
      <c r="E850" s="50">
        <v>1</v>
      </c>
      <c r="F850" s="45">
        <v>100</v>
      </c>
      <c r="G850" s="45">
        <f t="shared" si="32"/>
        <v>100</v>
      </c>
    </row>
    <row r="851" customHeight="1" spans="1:7">
      <c r="A851" s="25"/>
      <c r="B851" s="26"/>
      <c r="C851" s="27" t="s">
        <v>31</v>
      </c>
      <c r="D851" s="27" t="s">
        <v>12</v>
      </c>
      <c r="E851" s="50">
        <v>2</v>
      </c>
      <c r="F851" s="45">
        <v>100</v>
      </c>
      <c r="G851" s="45">
        <f t="shared" si="32"/>
        <v>200</v>
      </c>
    </row>
    <row r="852" customHeight="1" spans="1:7">
      <c r="A852" s="25"/>
      <c r="B852" s="26"/>
      <c r="C852" s="27" t="s">
        <v>74</v>
      </c>
      <c r="D852" s="27" t="s">
        <v>12</v>
      </c>
      <c r="E852" s="50">
        <v>4</v>
      </c>
      <c r="F852" s="45">
        <v>50</v>
      </c>
      <c r="G852" s="45">
        <f t="shared" si="32"/>
        <v>200</v>
      </c>
    </row>
    <row r="853" customHeight="1" spans="1:7">
      <c r="A853" s="25"/>
      <c r="B853" s="26"/>
      <c r="C853" s="27" t="s">
        <v>66</v>
      </c>
      <c r="D853" s="27" t="s">
        <v>12</v>
      </c>
      <c r="E853" s="50">
        <v>8</v>
      </c>
      <c r="F853" s="45">
        <v>100</v>
      </c>
      <c r="G853" s="45">
        <f t="shared" si="32"/>
        <v>800</v>
      </c>
    </row>
    <row r="854" customHeight="1" spans="1:7">
      <c r="A854" s="25"/>
      <c r="B854" s="26"/>
      <c r="C854" s="27" t="s">
        <v>285</v>
      </c>
      <c r="D854" s="27" t="s">
        <v>12</v>
      </c>
      <c r="E854" s="50">
        <v>1</v>
      </c>
      <c r="F854" s="45">
        <v>50</v>
      </c>
      <c r="G854" s="45">
        <f t="shared" si="32"/>
        <v>50</v>
      </c>
    </row>
    <row r="855" customHeight="1" spans="1:7">
      <c r="A855" s="25"/>
      <c r="B855" s="26"/>
      <c r="C855" s="27" t="s">
        <v>402</v>
      </c>
      <c r="D855" s="27" t="s">
        <v>12</v>
      </c>
      <c r="E855" s="50">
        <v>1</v>
      </c>
      <c r="F855" s="45">
        <v>100</v>
      </c>
      <c r="G855" s="45">
        <f t="shared" si="32"/>
        <v>100</v>
      </c>
    </row>
    <row r="856" customHeight="1" spans="1:7">
      <c r="A856" s="25"/>
      <c r="B856" s="26"/>
      <c r="C856" s="27" t="s">
        <v>30</v>
      </c>
      <c r="D856" s="27" t="s">
        <v>12</v>
      </c>
      <c r="E856" s="50">
        <v>8</v>
      </c>
      <c r="F856" s="45">
        <v>100</v>
      </c>
      <c r="G856" s="45">
        <f t="shared" si="32"/>
        <v>800</v>
      </c>
    </row>
    <row r="857" customHeight="1" spans="1:7">
      <c r="A857" s="25"/>
      <c r="B857" s="26"/>
      <c r="C857" s="27" t="s">
        <v>529</v>
      </c>
      <c r="D857" s="27" t="s">
        <v>12</v>
      </c>
      <c r="E857" s="50">
        <v>1</v>
      </c>
      <c r="F857" s="45">
        <v>75</v>
      </c>
      <c r="G857" s="45">
        <f t="shared" si="32"/>
        <v>75</v>
      </c>
    </row>
    <row r="858" customHeight="1" spans="1:7">
      <c r="A858" s="25"/>
      <c r="B858" s="26"/>
      <c r="C858" s="27" t="s">
        <v>88</v>
      </c>
      <c r="D858" s="27" t="s">
        <v>12</v>
      </c>
      <c r="E858" s="50">
        <v>1</v>
      </c>
      <c r="F858" s="45">
        <v>220</v>
      </c>
      <c r="G858" s="45">
        <f t="shared" si="32"/>
        <v>220</v>
      </c>
    </row>
    <row r="859" customHeight="1" spans="1:7">
      <c r="A859" s="25"/>
      <c r="B859" s="26"/>
      <c r="C859" s="27" t="s">
        <v>161</v>
      </c>
      <c r="D859" s="27" t="s">
        <v>12</v>
      </c>
      <c r="E859" s="50">
        <v>5</v>
      </c>
      <c r="F859" s="45">
        <v>90</v>
      </c>
      <c r="G859" s="45">
        <f t="shared" si="32"/>
        <v>450</v>
      </c>
    </row>
    <row r="860" customHeight="1" spans="1:7">
      <c r="A860" s="25"/>
      <c r="B860" s="26"/>
      <c r="C860" s="27" t="s">
        <v>110</v>
      </c>
      <c r="D860" s="27" t="s">
        <v>12</v>
      </c>
      <c r="E860" s="50">
        <v>2</v>
      </c>
      <c r="F860" s="45">
        <v>200</v>
      </c>
      <c r="G860" s="45">
        <f t="shared" si="32"/>
        <v>400</v>
      </c>
    </row>
    <row r="861" customHeight="1" spans="1:7">
      <c r="A861" s="25"/>
      <c r="B861" s="26"/>
      <c r="C861" s="27" t="s">
        <v>115</v>
      </c>
      <c r="D861" s="27" t="s">
        <v>12</v>
      </c>
      <c r="E861" s="50">
        <v>2</v>
      </c>
      <c r="F861" s="45">
        <v>20</v>
      </c>
      <c r="G861" s="45">
        <f t="shared" si="32"/>
        <v>40</v>
      </c>
    </row>
    <row r="862" customHeight="1" spans="1:7">
      <c r="A862" s="25"/>
      <c r="B862" s="26"/>
      <c r="C862" s="27" t="s">
        <v>115</v>
      </c>
      <c r="D862" s="27" t="s">
        <v>12</v>
      </c>
      <c r="E862" s="50">
        <v>4</v>
      </c>
      <c r="F862" s="45">
        <v>20</v>
      </c>
      <c r="G862" s="45">
        <f t="shared" si="32"/>
        <v>80</v>
      </c>
    </row>
    <row r="863" customHeight="1" spans="1:7">
      <c r="A863" s="25"/>
      <c r="B863" s="26"/>
      <c r="C863" s="27" t="s">
        <v>45</v>
      </c>
      <c r="D863" s="27" t="s">
        <v>12</v>
      </c>
      <c r="E863" s="50">
        <v>10</v>
      </c>
      <c r="F863" s="45">
        <v>90</v>
      </c>
      <c r="G863" s="45">
        <f t="shared" si="32"/>
        <v>900</v>
      </c>
    </row>
    <row r="864" customHeight="1" spans="1:7">
      <c r="A864" s="25"/>
      <c r="B864" s="26"/>
      <c r="C864" s="27" t="s">
        <v>50</v>
      </c>
      <c r="D864" s="27" t="s">
        <v>12</v>
      </c>
      <c r="E864" s="50">
        <v>3</v>
      </c>
      <c r="F864" s="45">
        <v>220</v>
      </c>
      <c r="G864" s="45">
        <f t="shared" si="32"/>
        <v>660</v>
      </c>
    </row>
    <row r="865" customHeight="1" spans="1:7">
      <c r="A865" s="25"/>
      <c r="B865" s="26"/>
      <c r="C865" s="27" t="s">
        <v>46</v>
      </c>
      <c r="D865" s="27" t="s">
        <v>12</v>
      </c>
      <c r="E865" s="50">
        <v>1</v>
      </c>
      <c r="F865" s="45">
        <v>20</v>
      </c>
      <c r="G865" s="45">
        <f t="shared" si="32"/>
        <v>20</v>
      </c>
    </row>
    <row r="866" customHeight="1" spans="1:7">
      <c r="A866" s="25"/>
      <c r="B866" s="26"/>
      <c r="C866" s="27" t="s">
        <v>183</v>
      </c>
      <c r="D866" s="27" t="s">
        <v>38</v>
      </c>
      <c r="E866" s="50">
        <v>1</v>
      </c>
      <c r="F866" s="45">
        <v>1000</v>
      </c>
      <c r="G866" s="45">
        <f t="shared" si="32"/>
        <v>1000</v>
      </c>
    </row>
    <row r="867" customHeight="1" spans="1:7">
      <c r="A867" s="25"/>
      <c r="B867" s="26"/>
      <c r="C867" s="27" t="s">
        <v>11</v>
      </c>
      <c r="D867" s="27" t="s">
        <v>12</v>
      </c>
      <c r="E867" s="50">
        <v>2</v>
      </c>
      <c r="F867" s="45">
        <v>200</v>
      </c>
      <c r="G867" s="45">
        <f t="shared" si="32"/>
        <v>400</v>
      </c>
    </row>
    <row r="868" customHeight="1" spans="1:7">
      <c r="A868" s="25"/>
      <c r="B868" s="26"/>
      <c r="C868" s="27" t="s">
        <v>121</v>
      </c>
      <c r="D868" s="27" t="s">
        <v>12</v>
      </c>
      <c r="E868" s="50">
        <v>2</v>
      </c>
      <c r="F868" s="45">
        <v>10</v>
      </c>
      <c r="G868" s="45">
        <f t="shared" si="32"/>
        <v>20</v>
      </c>
    </row>
    <row r="869" customHeight="1" spans="1:7">
      <c r="A869" s="25"/>
      <c r="B869" s="26"/>
      <c r="C869" s="27" t="s">
        <v>349</v>
      </c>
      <c r="D869" s="27" t="s">
        <v>12</v>
      </c>
      <c r="E869" s="50">
        <v>1</v>
      </c>
      <c r="F869" s="45">
        <v>20</v>
      </c>
      <c r="G869" s="45">
        <f t="shared" si="32"/>
        <v>20</v>
      </c>
    </row>
    <row r="870" customHeight="1" spans="1:7">
      <c r="A870" s="25"/>
      <c r="B870" s="26"/>
      <c r="C870" s="27" t="s">
        <v>334</v>
      </c>
      <c r="D870" s="27" t="s">
        <v>12</v>
      </c>
      <c r="E870" s="50">
        <v>2</v>
      </c>
      <c r="F870" s="45">
        <v>90</v>
      </c>
      <c r="G870" s="45">
        <f t="shared" si="32"/>
        <v>180</v>
      </c>
    </row>
    <row r="871" customHeight="1" spans="1:7">
      <c r="A871" s="25"/>
      <c r="B871" s="26"/>
      <c r="C871" s="27" t="s">
        <v>15</v>
      </c>
      <c r="D871" s="27" t="s">
        <v>12</v>
      </c>
      <c r="E871" s="50">
        <v>2</v>
      </c>
      <c r="F871" s="45">
        <v>20</v>
      </c>
      <c r="G871" s="45">
        <f t="shared" si="32"/>
        <v>40</v>
      </c>
    </row>
    <row r="872" customHeight="1" spans="1:7">
      <c r="A872" s="25"/>
      <c r="B872" s="26"/>
      <c r="C872" s="27" t="s">
        <v>33</v>
      </c>
      <c r="D872" s="27" t="s">
        <v>12</v>
      </c>
      <c r="E872" s="50">
        <v>2</v>
      </c>
      <c r="F872" s="45">
        <v>220</v>
      </c>
      <c r="G872" s="45">
        <f t="shared" si="32"/>
        <v>440</v>
      </c>
    </row>
    <row r="873" customHeight="1" spans="1:7">
      <c r="A873" s="25"/>
      <c r="B873" s="26"/>
      <c r="C873" s="27" t="s">
        <v>40</v>
      </c>
      <c r="D873" s="27" t="s">
        <v>12</v>
      </c>
      <c r="E873" s="50">
        <v>2</v>
      </c>
      <c r="F873" s="45">
        <v>90</v>
      </c>
      <c r="G873" s="45">
        <f t="shared" si="32"/>
        <v>180</v>
      </c>
    </row>
    <row r="874" customHeight="1" spans="1:7">
      <c r="A874" s="25"/>
      <c r="B874" s="26"/>
      <c r="C874" s="27" t="s">
        <v>455</v>
      </c>
      <c r="D874" s="27" t="s">
        <v>12</v>
      </c>
      <c r="E874" s="50">
        <v>3</v>
      </c>
      <c r="F874" s="45">
        <v>20</v>
      </c>
      <c r="G874" s="45">
        <f t="shared" si="32"/>
        <v>60</v>
      </c>
    </row>
    <row r="875" customHeight="1" spans="1:7">
      <c r="A875" s="25"/>
      <c r="B875" s="26"/>
      <c r="C875" s="27" t="s">
        <v>116</v>
      </c>
      <c r="D875" s="27" t="s">
        <v>12</v>
      </c>
      <c r="E875" s="50">
        <v>1</v>
      </c>
      <c r="F875" s="45">
        <v>600</v>
      </c>
      <c r="G875" s="45">
        <f t="shared" si="32"/>
        <v>600</v>
      </c>
    </row>
    <row r="876" customHeight="1" spans="1:7">
      <c r="A876" s="25"/>
      <c r="B876" s="26"/>
      <c r="C876" s="27" t="s">
        <v>22</v>
      </c>
      <c r="D876" s="27" t="s">
        <v>12</v>
      </c>
      <c r="E876" s="50">
        <v>1</v>
      </c>
      <c r="F876" s="45">
        <v>10</v>
      </c>
      <c r="G876" s="45">
        <f t="shared" si="32"/>
        <v>10</v>
      </c>
    </row>
    <row r="877" customHeight="1" spans="1:7">
      <c r="A877" s="25"/>
      <c r="B877" s="26"/>
      <c r="C877" s="27" t="s">
        <v>537</v>
      </c>
      <c r="D877" s="27" t="s">
        <v>353</v>
      </c>
      <c r="E877" s="50">
        <v>2</v>
      </c>
      <c r="F877" s="45">
        <v>90</v>
      </c>
      <c r="G877" s="45">
        <f t="shared" si="32"/>
        <v>180</v>
      </c>
    </row>
    <row r="878" customHeight="1" spans="1:7">
      <c r="A878" s="25"/>
      <c r="B878" s="26"/>
      <c r="C878" s="32" t="s">
        <v>76</v>
      </c>
      <c r="D878" s="27" t="s">
        <v>77</v>
      </c>
      <c r="E878" s="33">
        <v>6.8</v>
      </c>
      <c r="F878" s="45">
        <v>65</v>
      </c>
      <c r="G878" s="45">
        <f t="shared" si="32"/>
        <v>442</v>
      </c>
    </row>
    <row r="879" customHeight="1" spans="1:7">
      <c r="A879" s="25"/>
      <c r="B879" s="26"/>
      <c r="C879" s="32"/>
      <c r="D879" s="27" t="s">
        <v>77</v>
      </c>
      <c r="E879" s="33">
        <v>61.46</v>
      </c>
      <c r="F879" s="45">
        <v>65</v>
      </c>
      <c r="G879" s="45">
        <f t="shared" si="32"/>
        <v>3994.9</v>
      </c>
    </row>
    <row r="880" customHeight="1" spans="1:7">
      <c r="A880" s="25"/>
      <c r="B880" s="26"/>
      <c r="C880" s="32"/>
      <c r="D880" s="27" t="s">
        <v>77</v>
      </c>
      <c r="E880" s="33">
        <v>65.99</v>
      </c>
      <c r="F880" s="45">
        <v>65</v>
      </c>
      <c r="G880" s="45">
        <f t="shared" si="32"/>
        <v>4289.35</v>
      </c>
    </row>
    <row r="881" customHeight="1" spans="1:7">
      <c r="A881" s="25"/>
      <c r="B881" s="26"/>
      <c r="C881" s="32" t="s">
        <v>78</v>
      </c>
      <c r="D881" s="27" t="s">
        <v>14</v>
      </c>
      <c r="E881" s="33">
        <v>86.13</v>
      </c>
      <c r="F881" s="45">
        <v>180</v>
      </c>
      <c r="G881" s="45">
        <f t="shared" si="32"/>
        <v>15503.4</v>
      </c>
    </row>
    <row r="882" customHeight="1" spans="1:7">
      <c r="A882" s="25"/>
      <c r="B882" s="26"/>
      <c r="C882" s="32" t="s">
        <v>139</v>
      </c>
      <c r="D882" s="27" t="s">
        <v>14</v>
      </c>
      <c r="E882" s="33">
        <v>6.3</v>
      </c>
      <c r="F882" s="45">
        <v>320</v>
      </c>
      <c r="G882" s="45">
        <f t="shared" si="32"/>
        <v>2016</v>
      </c>
    </row>
    <row r="883" customHeight="1" spans="1:7">
      <c r="A883" s="25"/>
      <c r="B883" s="26"/>
      <c r="C883" s="32" t="s">
        <v>616</v>
      </c>
      <c r="D883" s="27" t="s">
        <v>14</v>
      </c>
      <c r="E883" s="33">
        <v>0.16</v>
      </c>
      <c r="F883" s="45">
        <v>320</v>
      </c>
      <c r="G883" s="45">
        <f t="shared" si="32"/>
        <v>51.2</v>
      </c>
    </row>
    <row r="884" customHeight="1" spans="1:7">
      <c r="A884" s="25"/>
      <c r="B884" s="26"/>
      <c r="C884" s="32" t="s">
        <v>340</v>
      </c>
      <c r="D884" s="27" t="s">
        <v>14</v>
      </c>
      <c r="E884" s="33">
        <v>3.48</v>
      </c>
      <c r="F884" s="45">
        <v>85</v>
      </c>
      <c r="G884" s="45">
        <f t="shared" si="32"/>
        <v>295.8</v>
      </c>
    </row>
    <row r="885" customHeight="1" spans="1:7">
      <c r="A885" s="25"/>
      <c r="B885" s="26"/>
      <c r="C885" s="32" t="s">
        <v>154</v>
      </c>
      <c r="D885" s="27" t="s">
        <v>14</v>
      </c>
      <c r="E885" s="33">
        <v>0.22</v>
      </c>
      <c r="F885" s="45">
        <v>90</v>
      </c>
      <c r="G885" s="45">
        <f t="shared" si="32"/>
        <v>19.8</v>
      </c>
    </row>
    <row r="886" customHeight="1" spans="1:7">
      <c r="A886" s="25"/>
      <c r="B886" s="26"/>
      <c r="C886" s="49" t="s">
        <v>612</v>
      </c>
      <c r="D886" s="27" t="s">
        <v>77</v>
      </c>
      <c r="E886" s="33">
        <v>8.41</v>
      </c>
      <c r="F886" s="45">
        <v>160</v>
      </c>
      <c r="G886" s="45">
        <f t="shared" si="32"/>
        <v>1345.6</v>
      </c>
    </row>
    <row r="887" customHeight="1" spans="1:7">
      <c r="A887" s="25"/>
      <c r="B887" s="26"/>
      <c r="C887" s="32" t="s">
        <v>321</v>
      </c>
      <c r="D887" s="27" t="s">
        <v>77</v>
      </c>
      <c r="E887" s="33">
        <v>9.98</v>
      </c>
      <c r="F887" s="45">
        <v>120</v>
      </c>
      <c r="G887" s="45">
        <f t="shared" ref="G887:G894" si="33">E887*F887</f>
        <v>1197.6</v>
      </c>
    </row>
    <row r="888" customHeight="1" spans="1:7">
      <c r="A888" s="25"/>
      <c r="B888" s="26"/>
      <c r="C888" s="32" t="s">
        <v>142</v>
      </c>
      <c r="D888" s="27" t="s">
        <v>14</v>
      </c>
      <c r="E888" s="33">
        <v>1.75</v>
      </c>
      <c r="F888" s="45">
        <v>340</v>
      </c>
      <c r="G888" s="45">
        <f t="shared" si="33"/>
        <v>595</v>
      </c>
    </row>
    <row r="889" customHeight="1" spans="1:7">
      <c r="A889" s="25"/>
      <c r="B889" s="26"/>
      <c r="C889" s="32"/>
      <c r="D889" s="27" t="s">
        <v>14</v>
      </c>
      <c r="E889" s="33">
        <v>0.52</v>
      </c>
      <c r="F889" s="45">
        <v>340</v>
      </c>
      <c r="G889" s="45">
        <f t="shared" si="33"/>
        <v>176.8</v>
      </c>
    </row>
    <row r="890" customHeight="1" spans="1:7">
      <c r="A890" s="25"/>
      <c r="B890" s="26"/>
      <c r="C890" s="32" t="s">
        <v>143</v>
      </c>
      <c r="D890" s="27" t="s">
        <v>14</v>
      </c>
      <c r="E890" s="33">
        <v>2.68</v>
      </c>
      <c r="F890" s="31">
        <v>180</v>
      </c>
      <c r="G890" s="45">
        <f t="shared" si="33"/>
        <v>482.4</v>
      </c>
    </row>
    <row r="891" customHeight="1" spans="1:7">
      <c r="A891" s="25"/>
      <c r="B891" s="26"/>
      <c r="C891" s="32" t="s">
        <v>369</v>
      </c>
      <c r="D891" s="27" t="s">
        <v>38</v>
      </c>
      <c r="E891" s="44">
        <v>1</v>
      </c>
      <c r="F891" s="45">
        <v>2000</v>
      </c>
      <c r="G891" s="45">
        <f t="shared" si="33"/>
        <v>2000</v>
      </c>
    </row>
    <row r="892" ht="50" customHeight="1" spans="1:7">
      <c r="A892" s="25"/>
      <c r="B892" s="26"/>
      <c r="C892" s="46" t="s">
        <v>534</v>
      </c>
      <c r="D892" s="27" t="s">
        <v>38</v>
      </c>
      <c r="E892" s="33">
        <v>1</v>
      </c>
      <c r="F892" s="31">
        <v>666.67</v>
      </c>
      <c r="G892" s="29">
        <f t="shared" si="33"/>
        <v>666.67</v>
      </c>
    </row>
    <row r="893" customHeight="1" spans="1:7">
      <c r="A893" s="25"/>
      <c r="B893" s="26"/>
      <c r="C893" s="32" t="s">
        <v>97</v>
      </c>
      <c r="D893" s="27" t="s">
        <v>98</v>
      </c>
      <c r="E893" s="44">
        <v>1</v>
      </c>
      <c r="F893" s="45">
        <v>200</v>
      </c>
      <c r="G893" s="45">
        <f t="shared" si="33"/>
        <v>200</v>
      </c>
    </row>
    <row r="894" customHeight="1" spans="1:7">
      <c r="A894" s="25"/>
      <c r="B894" s="26"/>
      <c r="C894" s="32" t="s">
        <v>99</v>
      </c>
      <c r="D894" s="27" t="s">
        <v>14</v>
      </c>
      <c r="E894" s="33">
        <v>16.31</v>
      </c>
      <c r="F894" s="31">
        <v>70</v>
      </c>
      <c r="G894" s="45">
        <f t="shared" si="33"/>
        <v>1141.7</v>
      </c>
    </row>
    <row r="895" customHeight="1" spans="1:7">
      <c r="A895" s="25"/>
      <c r="B895" s="26"/>
      <c r="C895" s="32" t="s">
        <v>533</v>
      </c>
      <c r="D895" s="27" t="s">
        <v>77</v>
      </c>
      <c r="E895" s="33">
        <v>9</v>
      </c>
      <c r="F895" s="45">
        <v>65</v>
      </c>
      <c r="G895" s="45">
        <f t="shared" ref="G895:G905" si="34">E895*F895</f>
        <v>585</v>
      </c>
    </row>
    <row r="896" customHeight="1" spans="1:7">
      <c r="A896" s="25"/>
      <c r="B896" s="26"/>
      <c r="C896" s="32"/>
      <c r="D896" s="27" t="s">
        <v>77</v>
      </c>
      <c r="E896" s="33">
        <v>34.98</v>
      </c>
      <c r="F896" s="45">
        <v>65</v>
      </c>
      <c r="G896" s="45">
        <f t="shared" si="34"/>
        <v>2273.7</v>
      </c>
    </row>
    <row r="897" customHeight="1" spans="1:7">
      <c r="A897" s="25"/>
      <c r="B897" s="26"/>
      <c r="C897" s="58" t="s">
        <v>78</v>
      </c>
      <c r="D897" s="27" t="s">
        <v>14</v>
      </c>
      <c r="E897" s="33">
        <v>8.55</v>
      </c>
      <c r="F897" s="45">
        <v>180</v>
      </c>
      <c r="G897" s="45">
        <f t="shared" si="34"/>
        <v>1539</v>
      </c>
    </row>
    <row r="898" customHeight="1" spans="1:7">
      <c r="A898" s="25"/>
      <c r="B898" s="26"/>
      <c r="C898" s="59"/>
      <c r="D898" s="27" t="s">
        <v>14</v>
      </c>
      <c r="E898" s="33">
        <v>11.7</v>
      </c>
      <c r="F898" s="45">
        <v>180</v>
      </c>
      <c r="G898" s="45">
        <f t="shared" si="34"/>
        <v>2106</v>
      </c>
    </row>
    <row r="899" customHeight="1" spans="1:7">
      <c r="A899" s="25"/>
      <c r="B899" s="26"/>
      <c r="C899" s="58" t="s">
        <v>78</v>
      </c>
      <c r="D899" s="27" t="s">
        <v>14</v>
      </c>
      <c r="E899" s="33">
        <v>1.155</v>
      </c>
      <c r="F899" s="45">
        <v>180</v>
      </c>
      <c r="G899" s="45">
        <f t="shared" si="34"/>
        <v>207.9</v>
      </c>
    </row>
    <row r="900" customHeight="1" spans="1:7">
      <c r="A900" s="25"/>
      <c r="B900" s="26"/>
      <c r="C900" s="59"/>
      <c r="D900" s="27" t="s">
        <v>14</v>
      </c>
      <c r="E900" s="33">
        <v>1.035</v>
      </c>
      <c r="F900" s="45">
        <v>180</v>
      </c>
      <c r="G900" s="45">
        <f t="shared" si="34"/>
        <v>186.3</v>
      </c>
    </row>
    <row r="901" customHeight="1" spans="1:7">
      <c r="A901" s="25"/>
      <c r="B901" s="26"/>
      <c r="C901" s="32" t="s">
        <v>99</v>
      </c>
      <c r="D901" s="27" t="s">
        <v>14</v>
      </c>
      <c r="E901" s="33">
        <v>15</v>
      </c>
      <c r="F901" s="45">
        <v>70</v>
      </c>
      <c r="G901" s="45">
        <f t="shared" si="34"/>
        <v>1050</v>
      </c>
    </row>
    <row r="902" customHeight="1" spans="1:7">
      <c r="A902" s="25"/>
      <c r="B902" s="26"/>
      <c r="C902" s="32" t="s">
        <v>79</v>
      </c>
      <c r="D902" s="27" t="s">
        <v>77</v>
      </c>
      <c r="E902" s="33">
        <v>6.41</v>
      </c>
      <c r="F902" s="45">
        <v>560</v>
      </c>
      <c r="G902" s="45">
        <f t="shared" si="34"/>
        <v>3589.6</v>
      </c>
    </row>
    <row r="903" customHeight="1" spans="1:7">
      <c r="A903" s="25"/>
      <c r="B903" s="26"/>
      <c r="C903" s="35" t="s">
        <v>80</v>
      </c>
      <c r="D903" s="27" t="s">
        <v>77</v>
      </c>
      <c r="E903" s="33">
        <v>42.17</v>
      </c>
      <c r="F903" s="45">
        <v>160</v>
      </c>
      <c r="G903" s="45">
        <f t="shared" si="34"/>
        <v>6747.2</v>
      </c>
    </row>
    <row r="904" customHeight="1" spans="1:7">
      <c r="A904" s="25"/>
      <c r="B904" s="26"/>
      <c r="C904" s="32" t="s">
        <v>146</v>
      </c>
      <c r="D904" s="27" t="s">
        <v>77</v>
      </c>
      <c r="E904" s="33">
        <v>186.25</v>
      </c>
      <c r="F904" s="45">
        <v>820</v>
      </c>
      <c r="G904" s="45">
        <f t="shared" si="34"/>
        <v>152725</v>
      </c>
    </row>
    <row r="905" customHeight="1" spans="1:7">
      <c r="A905" s="25"/>
      <c r="B905" s="26"/>
      <c r="C905" s="32" t="s">
        <v>79</v>
      </c>
      <c r="D905" s="27" t="s">
        <v>77</v>
      </c>
      <c r="E905" s="33">
        <v>102.8</v>
      </c>
      <c r="F905" s="45">
        <v>560</v>
      </c>
      <c r="G905" s="45">
        <f t="shared" si="34"/>
        <v>57568</v>
      </c>
    </row>
    <row r="906" customHeight="1" spans="1:7">
      <c r="A906" s="25"/>
      <c r="B906" s="26" t="s">
        <v>23</v>
      </c>
      <c r="C906" s="27"/>
      <c r="D906" s="27"/>
      <c r="E906" s="44"/>
      <c r="F906" s="45"/>
      <c r="G906" s="60">
        <f>SUM(G848:G905)</f>
        <v>271560.92</v>
      </c>
    </row>
    <row r="907" customHeight="1" spans="1:7">
      <c r="A907" s="25">
        <v>20</v>
      </c>
      <c r="B907" s="61" t="s">
        <v>617</v>
      </c>
      <c r="C907" s="27" t="s">
        <v>11</v>
      </c>
      <c r="D907" s="27" t="s">
        <v>12</v>
      </c>
      <c r="E907" s="50">
        <v>8</v>
      </c>
      <c r="F907" s="45">
        <v>200</v>
      </c>
      <c r="G907" s="45">
        <f t="shared" ref="G907:G922" si="35">E907*F907</f>
        <v>1600</v>
      </c>
    </row>
    <row r="908" customHeight="1" spans="1:7">
      <c r="A908" s="25"/>
      <c r="B908" s="61"/>
      <c r="C908" s="27" t="s">
        <v>18</v>
      </c>
      <c r="D908" s="27" t="s">
        <v>12</v>
      </c>
      <c r="E908" s="50">
        <v>9</v>
      </c>
      <c r="F908" s="45">
        <v>120</v>
      </c>
      <c r="G908" s="45">
        <f t="shared" si="35"/>
        <v>1080</v>
      </c>
    </row>
    <row r="909" customHeight="1" spans="1:7">
      <c r="A909" s="25"/>
      <c r="B909" s="61"/>
      <c r="C909" s="27" t="s">
        <v>44</v>
      </c>
      <c r="D909" s="27" t="s">
        <v>12</v>
      </c>
      <c r="E909" s="50">
        <v>2</v>
      </c>
      <c r="F909" s="45">
        <v>120</v>
      </c>
      <c r="G909" s="45">
        <f t="shared" si="35"/>
        <v>240</v>
      </c>
    </row>
    <row r="910" customHeight="1" spans="1:7">
      <c r="A910" s="25"/>
      <c r="B910" s="61"/>
      <c r="C910" s="27" t="s">
        <v>538</v>
      </c>
      <c r="D910" s="27" t="s">
        <v>12</v>
      </c>
      <c r="E910" s="50">
        <v>3</v>
      </c>
      <c r="F910" s="45">
        <v>20</v>
      </c>
      <c r="G910" s="45">
        <f t="shared" si="35"/>
        <v>60</v>
      </c>
    </row>
    <row r="911" customHeight="1" spans="1:7">
      <c r="A911" s="25"/>
      <c r="B911" s="61"/>
      <c r="C911" s="27" t="s">
        <v>121</v>
      </c>
      <c r="D911" s="27" t="s">
        <v>12</v>
      </c>
      <c r="E911" s="50">
        <v>2</v>
      </c>
      <c r="F911" s="45">
        <v>10</v>
      </c>
      <c r="G911" s="45">
        <f t="shared" si="35"/>
        <v>20</v>
      </c>
    </row>
    <row r="912" customHeight="1" spans="1:7">
      <c r="A912" s="25"/>
      <c r="B912" s="61"/>
      <c r="C912" s="27" t="s">
        <v>335</v>
      </c>
      <c r="D912" s="27" t="s">
        <v>12</v>
      </c>
      <c r="E912" s="50">
        <v>25</v>
      </c>
      <c r="F912" s="45">
        <v>50</v>
      </c>
      <c r="G912" s="45">
        <f t="shared" si="35"/>
        <v>1250</v>
      </c>
    </row>
    <row r="913" customHeight="1" spans="1:7">
      <c r="A913" s="25"/>
      <c r="B913" s="61"/>
      <c r="C913" s="27" t="s">
        <v>372</v>
      </c>
      <c r="D913" s="27" t="s">
        <v>12</v>
      </c>
      <c r="E913" s="50">
        <v>4</v>
      </c>
      <c r="F913" s="45">
        <v>120</v>
      </c>
      <c r="G913" s="45">
        <f t="shared" si="35"/>
        <v>480</v>
      </c>
    </row>
    <row r="914" customHeight="1" spans="1:7">
      <c r="A914" s="25"/>
      <c r="B914" s="61"/>
      <c r="C914" s="27" t="s">
        <v>45</v>
      </c>
      <c r="D914" s="27" t="s">
        <v>12</v>
      </c>
      <c r="E914" s="50">
        <v>4</v>
      </c>
      <c r="F914" s="45">
        <v>90</v>
      </c>
      <c r="G914" s="45">
        <f t="shared" si="35"/>
        <v>360</v>
      </c>
    </row>
    <row r="915" customHeight="1" spans="1:7">
      <c r="A915" s="25"/>
      <c r="B915" s="61"/>
      <c r="C915" s="27" t="s">
        <v>46</v>
      </c>
      <c r="D915" s="27" t="s">
        <v>12</v>
      </c>
      <c r="E915" s="50">
        <v>3</v>
      </c>
      <c r="F915" s="45">
        <v>20</v>
      </c>
      <c r="G915" s="45">
        <f t="shared" si="35"/>
        <v>60</v>
      </c>
    </row>
    <row r="916" customHeight="1" spans="1:7">
      <c r="A916" s="25"/>
      <c r="B916" s="61"/>
      <c r="C916" s="27" t="s">
        <v>85</v>
      </c>
      <c r="D916" s="27" t="s">
        <v>17</v>
      </c>
      <c r="E916" s="50">
        <v>1</v>
      </c>
      <c r="F916" s="45">
        <v>4000</v>
      </c>
      <c r="G916" s="45">
        <f t="shared" si="35"/>
        <v>4000</v>
      </c>
    </row>
    <row r="917" customHeight="1" spans="1:7">
      <c r="A917" s="25"/>
      <c r="B917" s="61"/>
      <c r="C917" s="27" t="s">
        <v>618</v>
      </c>
      <c r="D917" s="27" t="s">
        <v>12</v>
      </c>
      <c r="E917" s="50">
        <v>3</v>
      </c>
      <c r="F917" s="45">
        <v>8</v>
      </c>
      <c r="G917" s="45">
        <f t="shared" si="35"/>
        <v>24</v>
      </c>
    </row>
    <row r="918" customHeight="1" spans="1:7">
      <c r="A918" s="25"/>
      <c r="B918" s="61"/>
      <c r="C918" s="27" t="s">
        <v>348</v>
      </c>
      <c r="D918" s="27" t="s">
        <v>12</v>
      </c>
      <c r="E918" s="50">
        <v>15</v>
      </c>
      <c r="F918" s="45">
        <v>90</v>
      </c>
      <c r="G918" s="45">
        <f t="shared" si="35"/>
        <v>1350</v>
      </c>
    </row>
    <row r="919" customHeight="1" spans="1:7">
      <c r="A919" s="25"/>
      <c r="B919" s="61"/>
      <c r="C919" s="27" t="s">
        <v>344</v>
      </c>
      <c r="D919" s="27" t="s">
        <v>12</v>
      </c>
      <c r="E919" s="50">
        <v>8</v>
      </c>
      <c r="F919" s="45">
        <v>20</v>
      </c>
      <c r="G919" s="45">
        <f t="shared" si="35"/>
        <v>160</v>
      </c>
    </row>
    <row r="920" customHeight="1" spans="1:7">
      <c r="A920" s="25"/>
      <c r="B920" s="61"/>
      <c r="C920" s="27" t="s">
        <v>319</v>
      </c>
      <c r="D920" s="27" t="s">
        <v>12</v>
      </c>
      <c r="E920" s="50">
        <v>1</v>
      </c>
      <c r="F920" s="45">
        <v>600</v>
      </c>
      <c r="G920" s="45">
        <f t="shared" si="35"/>
        <v>600</v>
      </c>
    </row>
    <row r="921" customHeight="1" spans="1:7">
      <c r="A921" s="25"/>
      <c r="B921" s="61"/>
      <c r="C921" s="27" t="s">
        <v>91</v>
      </c>
      <c r="D921" s="27" t="s">
        <v>71</v>
      </c>
      <c r="E921" s="50">
        <v>2</v>
      </c>
      <c r="F921" s="45">
        <v>160</v>
      </c>
      <c r="G921" s="45">
        <f t="shared" si="35"/>
        <v>320</v>
      </c>
    </row>
    <row r="922" customHeight="1" spans="1:7">
      <c r="A922" s="25"/>
      <c r="B922" s="61"/>
      <c r="C922" s="32" t="s">
        <v>402</v>
      </c>
      <c r="D922" s="27" t="s">
        <v>12</v>
      </c>
      <c r="E922" s="33">
        <v>3</v>
      </c>
      <c r="F922" s="45">
        <v>100</v>
      </c>
      <c r="G922" s="45">
        <f t="shared" si="35"/>
        <v>300</v>
      </c>
    </row>
    <row r="923" customHeight="1" spans="1:7">
      <c r="A923" s="25"/>
      <c r="B923" s="61"/>
      <c r="C923" s="32" t="s">
        <v>76</v>
      </c>
      <c r="D923" s="27" t="s">
        <v>77</v>
      </c>
      <c r="E923" s="33">
        <v>16.2</v>
      </c>
      <c r="F923" s="45">
        <v>65</v>
      </c>
      <c r="G923" s="45">
        <f t="shared" ref="G923:G949" si="36">E923*F923</f>
        <v>1053</v>
      </c>
    </row>
    <row r="924" customHeight="1" spans="1:7">
      <c r="A924" s="25"/>
      <c r="B924" s="61"/>
      <c r="C924" s="32"/>
      <c r="D924" s="27" t="s">
        <v>77</v>
      </c>
      <c r="E924" s="33">
        <v>37.63</v>
      </c>
      <c r="F924" s="45">
        <v>65</v>
      </c>
      <c r="G924" s="45">
        <f t="shared" si="36"/>
        <v>2445.95</v>
      </c>
    </row>
    <row r="925" customHeight="1" spans="1:7">
      <c r="A925" s="25"/>
      <c r="B925" s="61"/>
      <c r="C925" s="32"/>
      <c r="D925" s="27" t="s">
        <v>77</v>
      </c>
      <c r="E925" s="33">
        <v>13.16</v>
      </c>
      <c r="F925" s="45">
        <v>65</v>
      </c>
      <c r="G925" s="45">
        <f t="shared" si="36"/>
        <v>855.4</v>
      </c>
    </row>
    <row r="926" customHeight="1" spans="1:7">
      <c r="A926" s="25"/>
      <c r="B926" s="61"/>
      <c r="C926" s="32"/>
      <c r="D926" s="27" t="s">
        <v>77</v>
      </c>
      <c r="E926" s="33">
        <v>6.8</v>
      </c>
      <c r="F926" s="45">
        <v>65</v>
      </c>
      <c r="G926" s="45">
        <f t="shared" si="36"/>
        <v>442</v>
      </c>
    </row>
    <row r="927" customHeight="1" spans="1:7">
      <c r="A927" s="25"/>
      <c r="B927" s="61"/>
      <c r="C927" s="32"/>
      <c r="D927" s="27" t="s">
        <v>77</v>
      </c>
      <c r="E927" s="33">
        <v>3.99</v>
      </c>
      <c r="F927" s="45">
        <v>65</v>
      </c>
      <c r="G927" s="45">
        <f t="shared" si="36"/>
        <v>259.35</v>
      </c>
    </row>
    <row r="928" customHeight="1" spans="1:7">
      <c r="A928" s="25"/>
      <c r="B928" s="61"/>
      <c r="C928" s="32"/>
      <c r="D928" s="27" t="s">
        <v>77</v>
      </c>
      <c r="E928" s="33">
        <v>1.58</v>
      </c>
      <c r="F928" s="45">
        <v>65</v>
      </c>
      <c r="G928" s="45">
        <f t="shared" si="36"/>
        <v>102.7</v>
      </c>
    </row>
    <row r="929" customHeight="1" spans="1:7">
      <c r="A929" s="25"/>
      <c r="B929" s="61"/>
      <c r="C929" s="32"/>
      <c r="D929" s="27" t="s">
        <v>77</v>
      </c>
      <c r="E929" s="33">
        <v>20</v>
      </c>
      <c r="F929" s="45">
        <v>65</v>
      </c>
      <c r="G929" s="45">
        <f t="shared" si="36"/>
        <v>1300</v>
      </c>
    </row>
    <row r="930" customHeight="1" spans="1:7">
      <c r="A930" s="25"/>
      <c r="B930" s="61"/>
      <c r="C930" s="32"/>
      <c r="D930" s="27" t="s">
        <v>77</v>
      </c>
      <c r="E930" s="33">
        <v>15.99</v>
      </c>
      <c r="F930" s="45">
        <v>65</v>
      </c>
      <c r="G930" s="45">
        <f t="shared" si="36"/>
        <v>1039.35</v>
      </c>
    </row>
    <row r="931" customHeight="1" spans="1:7">
      <c r="A931" s="25"/>
      <c r="B931" s="61"/>
      <c r="C931" s="32"/>
      <c r="D931" s="27" t="s">
        <v>77</v>
      </c>
      <c r="E931" s="33">
        <v>45.15</v>
      </c>
      <c r="F931" s="45">
        <v>65</v>
      </c>
      <c r="G931" s="45">
        <f t="shared" si="36"/>
        <v>2934.75</v>
      </c>
    </row>
    <row r="932" customHeight="1" spans="1:7">
      <c r="A932" s="25"/>
      <c r="B932" s="61"/>
      <c r="C932" s="32" t="s">
        <v>140</v>
      </c>
      <c r="D932" s="27" t="s">
        <v>14</v>
      </c>
      <c r="E932" s="33">
        <v>12.32</v>
      </c>
      <c r="F932" s="45">
        <v>180</v>
      </c>
      <c r="G932" s="45">
        <f t="shared" si="36"/>
        <v>2217.6</v>
      </c>
    </row>
    <row r="933" customHeight="1" spans="1:7">
      <c r="A933" s="25"/>
      <c r="B933" s="61"/>
      <c r="C933" s="32" t="s">
        <v>141</v>
      </c>
      <c r="D933" s="27" t="s">
        <v>77</v>
      </c>
      <c r="E933" s="33">
        <v>12</v>
      </c>
      <c r="F933" s="45">
        <v>100</v>
      </c>
      <c r="G933" s="45">
        <f t="shared" si="36"/>
        <v>1200</v>
      </c>
    </row>
    <row r="934" customHeight="1" spans="1:7">
      <c r="A934" s="25"/>
      <c r="B934" s="61"/>
      <c r="C934" s="32"/>
      <c r="D934" s="27" t="s">
        <v>77</v>
      </c>
      <c r="E934" s="33">
        <v>10.12</v>
      </c>
      <c r="F934" s="45">
        <v>100</v>
      </c>
      <c r="G934" s="45">
        <f t="shared" si="36"/>
        <v>1012</v>
      </c>
    </row>
    <row r="935" customHeight="1" spans="1:7">
      <c r="A935" s="25"/>
      <c r="B935" s="61"/>
      <c r="C935" s="32"/>
      <c r="D935" s="27" t="s">
        <v>77</v>
      </c>
      <c r="E935" s="33">
        <v>6.48</v>
      </c>
      <c r="F935" s="45">
        <v>100</v>
      </c>
      <c r="G935" s="45">
        <f t="shared" si="36"/>
        <v>648</v>
      </c>
    </row>
    <row r="936" customHeight="1" spans="1:7">
      <c r="A936" s="25"/>
      <c r="B936" s="61"/>
      <c r="C936" s="32"/>
      <c r="D936" s="27" t="s">
        <v>77</v>
      </c>
      <c r="E936" s="33">
        <v>8.1</v>
      </c>
      <c r="F936" s="45">
        <v>100</v>
      </c>
      <c r="G936" s="45">
        <f t="shared" si="36"/>
        <v>810</v>
      </c>
    </row>
    <row r="937" customHeight="1" spans="1:7">
      <c r="A937" s="25"/>
      <c r="B937" s="61"/>
      <c r="C937" s="32"/>
      <c r="D937" s="27" t="s">
        <v>77</v>
      </c>
      <c r="E937" s="33">
        <v>1.26</v>
      </c>
      <c r="F937" s="45">
        <v>100</v>
      </c>
      <c r="G937" s="45">
        <f t="shared" si="36"/>
        <v>126</v>
      </c>
    </row>
    <row r="938" customHeight="1" spans="1:7">
      <c r="A938" s="25"/>
      <c r="B938" s="61"/>
      <c r="C938" s="34" t="s">
        <v>321</v>
      </c>
      <c r="D938" s="27" t="s">
        <v>77</v>
      </c>
      <c r="E938" s="33">
        <v>50.22</v>
      </c>
      <c r="F938" s="45">
        <v>120</v>
      </c>
      <c r="G938" s="45">
        <f t="shared" si="36"/>
        <v>6026.4</v>
      </c>
    </row>
    <row r="939" customHeight="1" spans="1:7">
      <c r="A939" s="25"/>
      <c r="B939" s="61"/>
      <c r="C939" s="49"/>
      <c r="D939" s="27" t="s">
        <v>77</v>
      </c>
      <c r="E939" s="33">
        <v>17.15</v>
      </c>
      <c r="F939" s="45">
        <v>120</v>
      </c>
      <c r="G939" s="45">
        <f t="shared" si="36"/>
        <v>2058</v>
      </c>
    </row>
    <row r="940" customHeight="1" spans="1:7">
      <c r="A940" s="25"/>
      <c r="B940" s="61"/>
      <c r="C940" s="35"/>
      <c r="D940" s="27" t="s">
        <v>77</v>
      </c>
      <c r="E940" s="33">
        <v>13.49</v>
      </c>
      <c r="F940" s="45">
        <v>120</v>
      </c>
      <c r="G940" s="45">
        <f t="shared" si="36"/>
        <v>1618.8</v>
      </c>
    </row>
    <row r="941" customHeight="1" spans="1:7">
      <c r="A941" s="25"/>
      <c r="B941" s="61"/>
      <c r="C941" s="32" t="s">
        <v>487</v>
      </c>
      <c r="D941" s="27" t="s">
        <v>77</v>
      </c>
      <c r="E941" s="33">
        <v>3.6</v>
      </c>
      <c r="F941" s="45">
        <v>20</v>
      </c>
      <c r="G941" s="45">
        <f t="shared" si="36"/>
        <v>72</v>
      </c>
    </row>
    <row r="942" customHeight="1" spans="1:7">
      <c r="A942" s="25"/>
      <c r="B942" s="61"/>
      <c r="C942" s="32" t="s">
        <v>453</v>
      </c>
      <c r="D942" s="27" t="s">
        <v>14</v>
      </c>
      <c r="E942" s="33">
        <v>0.38</v>
      </c>
      <c r="F942" s="45">
        <v>340</v>
      </c>
      <c r="G942" s="45">
        <f t="shared" si="36"/>
        <v>129.2</v>
      </c>
    </row>
    <row r="943" customHeight="1" spans="1:7">
      <c r="A943" s="25"/>
      <c r="B943" s="61"/>
      <c r="C943" s="32" t="s">
        <v>143</v>
      </c>
      <c r="D943" s="27" t="s">
        <v>14</v>
      </c>
      <c r="E943" s="33">
        <v>4.6</v>
      </c>
      <c r="F943" s="31">
        <v>180</v>
      </c>
      <c r="G943" s="45">
        <f t="shared" si="36"/>
        <v>828</v>
      </c>
    </row>
    <row r="944" ht="17" customHeight="1" spans="1:7">
      <c r="A944" s="25"/>
      <c r="B944" s="61"/>
      <c r="C944" s="32" t="s">
        <v>355</v>
      </c>
      <c r="D944" s="27" t="s">
        <v>14</v>
      </c>
      <c r="E944" s="33">
        <v>2.18</v>
      </c>
      <c r="F944" s="45">
        <v>180</v>
      </c>
      <c r="G944" s="45">
        <f t="shared" ref="G944:G952" si="37">E944*F944</f>
        <v>392.4</v>
      </c>
    </row>
    <row r="945" customHeight="1" spans="1:7">
      <c r="A945" s="25"/>
      <c r="B945" s="61"/>
      <c r="C945" s="32" t="s">
        <v>320</v>
      </c>
      <c r="D945" s="27" t="s">
        <v>14</v>
      </c>
      <c r="E945" s="33">
        <v>2.92</v>
      </c>
      <c r="F945" s="45">
        <v>340</v>
      </c>
      <c r="G945" s="45">
        <f t="shared" si="37"/>
        <v>992.8</v>
      </c>
    </row>
    <row r="946" ht="29" customHeight="1" spans="1:7">
      <c r="A946" s="25"/>
      <c r="B946" s="61"/>
      <c r="C946" s="46" t="s">
        <v>565</v>
      </c>
      <c r="D946" s="27" t="s">
        <v>404</v>
      </c>
      <c r="E946" s="33">
        <v>7.3</v>
      </c>
      <c r="F946" s="45">
        <v>90</v>
      </c>
      <c r="G946" s="45">
        <f t="shared" si="37"/>
        <v>657</v>
      </c>
    </row>
    <row r="947" customHeight="1" spans="1:7">
      <c r="A947" s="25"/>
      <c r="B947" s="61"/>
      <c r="C947" s="32" t="s">
        <v>138</v>
      </c>
      <c r="D947" s="27" t="s">
        <v>38</v>
      </c>
      <c r="E947" s="50">
        <v>1</v>
      </c>
      <c r="F947" s="45">
        <v>1000</v>
      </c>
      <c r="G947" s="45">
        <f t="shared" si="37"/>
        <v>1000</v>
      </c>
    </row>
    <row r="948" customHeight="1" spans="1:7">
      <c r="A948" s="25"/>
      <c r="B948" s="61"/>
      <c r="C948" s="32" t="s">
        <v>99</v>
      </c>
      <c r="D948" s="27" t="s">
        <v>14</v>
      </c>
      <c r="E948" s="33">
        <v>31</v>
      </c>
      <c r="F948" s="31">
        <v>70</v>
      </c>
      <c r="G948" s="45">
        <f t="shared" si="37"/>
        <v>2170</v>
      </c>
    </row>
    <row r="949" customHeight="1" spans="1:7">
      <c r="A949" s="25"/>
      <c r="B949" s="61"/>
      <c r="C949" s="32"/>
      <c r="D949" s="27" t="s">
        <v>14</v>
      </c>
      <c r="E949" s="33">
        <v>18.9</v>
      </c>
      <c r="F949" s="31">
        <v>70</v>
      </c>
      <c r="G949" s="45">
        <f t="shared" si="37"/>
        <v>1323</v>
      </c>
    </row>
    <row r="950" customHeight="1" spans="1:7">
      <c r="A950" s="25"/>
      <c r="B950" s="61"/>
      <c r="C950" s="32" t="s">
        <v>146</v>
      </c>
      <c r="D950" s="27" t="s">
        <v>77</v>
      </c>
      <c r="E950" s="33">
        <v>124.8</v>
      </c>
      <c r="F950" s="45">
        <v>820</v>
      </c>
      <c r="G950" s="45">
        <f t="shared" si="37"/>
        <v>102336</v>
      </c>
    </row>
    <row r="951" customHeight="1" spans="1:7">
      <c r="A951" s="25"/>
      <c r="B951" s="61"/>
      <c r="C951" s="32" t="s">
        <v>488</v>
      </c>
      <c r="D951" s="27" t="s">
        <v>77</v>
      </c>
      <c r="E951" s="33">
        <v>43.42</v>
      </c>
      <c r="F951" s="45">
        <v>320</v>
      </c>
      <c r="G951" s="45">
        <f t="shared" si="37"/>
        <v>13894.4</v>
      </c>
    </row>
    <row r="952" customHeight="1" spans="1:7">
      <c r="A952" s="25"/>
      <c r="B952" s="61"/>
      <c r="C952" s="32" t="s">
        <v>79</v>
      </c>
      <c r="D952" s="27" t="s">
        <v>77</v>
      </c>
      <c r="E952" s="33">
        <v>67.22</v>
      </c>
      <c r="F952" s="45">
        <v>560</v>
      </c>
      <c r="G952" s="45">
        <f t="shared" si="37"/>
        <v>37643.2</v>
      </c>
    </row>
    <row r="953" customHeight="1" spans="1:7">
      <c r="A953" s="25"/>
      <c r="B953" s="26" t="s">
        <v>23</v>
      </c>
      <c r="C953" s="27"/>
      <c r="D953" s="27"/>
      <c r="E953" s="44"/>
      <c r="F953" s="45"/>
      <c r="G953" s="60">
        <f>SUM(G907:G952)</f>
        <v>199491.3</v>
      </c>
    </row>
    <row r="954" customHeight="1" spans="1:7">
      <c r="A954" s="25">
        <v>21</v>
      </c>
      <c r="B954" s="26" t="s">
        <v>619</v>
      </c>
      <c r="C954" s="27" t="s">
        <v>18</v>
      </c>
      <c r="D954" s="27" t="s">
        <v>12</v>
      </c>
      <c r="E954" s="50">
        <v>1</v>
      </c>
      <c r="F954" s="45">
        <v>120</v>
      </c>
      <c r="G954" s="45">
        <f t="shared" ref="G954:G963" si="38">E954*F954</f>
        <v>120</v>
      </c>
    </row>
    <row r="955" customHeight="1" spans="1:7">
      <c r="A955" s="25"/>
      <c r="B955" s="26"/>
      <c r="C955" s="27" t="s">
        <v>11</v>
      </c>
      <c r="D955" s="27" t="s">
        <v>12</v>
      </c>
      <c r="E955" s="50">
        <v>4</v>
      </c>
      <c r="F955" s="45">
        <v>200</v>
      </c>
      <c r="G955" s="45">
        <f t="shared" si="38"/>
        <v>800</v>
      </c>
    </row>
    <row r="956" customHeight="1" spans="1:7">
      <c r="A956" s="25"/>
      <c r="B956" s="26"/>
      <c r="C956" s="27" t="s">
        <v>19</v>
      </c>
      <c r="D956" s="27" t="s">
        <v>12</v>
      </c>
      <c r="E956" s="50">
        <v>1</v>
      </c>
      <c r="F956" s="45">
        <v>20</v>
      </c>
      <c r="G956" s="45">
        <f t="shared" si="38"/>
        <v>20</v>
      </c>
    </row>
    <row r="957" customHeight="1" spans="1:7">
      <c r="A957" s="25"/>
      <c r="B957" s="26"/>
      <c r="C957" s="27" t="s">
        <v>569</v>
      </c>
      <c r="D957" s="27" t="s">
        <v>12</v>
      </c>
      <c r="E957" s="50">
        <v>4</v>
      </c>
      <c r="F957" s="45">
        <v>100</v>
      </c>
      <c r="G957" s="45">
        <f t="shared" si="38"/>
        <v>400</v>
      </c>
    </row>
    <row r="958" customHeight="1" spans="1:7">
      <c r="A958" s="25"/>
      <c r="B958" s="26"/>
      <c r="C958" s="27" t="s">
        <v>45</v>
      </c>
      <c r="D958" s="27" t="s">
        <v>12</v>
      </c>
      <c r="E958" s="50">
        <v>2</v>
      </c>
      <c r="F958" s="45">
        <v>90</v>
      </c>
      <c r="G958" s="45">
        <f t="shared" si="38"/>
        <v>180</v>
      </c>
    </row>
    <row r="959" customHeight="1" spans="1:7">
      <c r="A959" s="25"/>
      <c r="B959" s="26"/>
      <c r="C959" s="27" t="s">
        <v>50</v>
      </c>
      <c r="D959" s="27" t="s">
        <v>12</v>
      </c>
      <c r="E959" s="50">
        <v>1</v>
      </c>
      <c r="F959" s="45">
        <v>220</v>
      </c>
      <c r="G959" s="45">
        <f t="shared" si="38"/>
        <v>220</v>
      </c>
    </row>
    <row r="960" customHeight="1" spans="1:7">
      <c r="A960" s="25"/>
      <c r="B960" s="26"/>
      <c r="C960" s="27" t="s">
        <v>44</v>
      </c>
      <c r="D960" s="27" t="s">
        <v>12</v>
      </c>
      <c r="E960" s="50">
        <v>1</v>
      </c>
      <c r="F960" s="45">
        <v>120</v>
      </c>
      <c r="G960" s="45">
        <f t="shared" si="38"/>
        <v>120</v>
      </c>
    </row>
    <row r="961" customHeight="1" spans="1:7">
      <c r="A961" s="25"/>
      <c r="B961" s="26"/>
      <c r="C961" s="27" t="s">
        <v>538</v>
      </c>
      <c r="D961" s="27" t="s">
        <v>12</v>
      </c>
      <c r="E961" s="50">
        <v>2</v>
      </c>
      <c r="F961" s="45">
        <v>20</v>
      </c>
      <c r="G961" s="45">
        <f t="shared" si="38"/>
        <v>40</v>
      </c>
    </row>
    <row r="962" customHeight="1" spans="1:7">
      <c r="A962" s="25"/>
      <c r="B962" s="26"/>
      <c r="C962" s="27" t="s">
        <v>16</v>
      </c>
      <c r="D962" s="27" t="s">
        <v>17</v>
      </c>
      <c r="E962" s="50">
        <v>1</v>
      </c>
      <c r="F962" s="45">
        <v>3000</v>
      </c>
      <c r="G962" s="45">
        <f t="shared" si="38"/>
        <v>3000</v>
      </c>
    </row>
    <row r="963" customHeight="1" spans="1:7">
      <c r="A963" s="25"/>
      <c r="B963" s="26"/>
      <c r="C963" s="32" t="s">
        <v>183</v>
      </c>
      <c r="D963" s="27" t="s">
        <v>38</v>
      </c>
      <c r="E963" s="30">
        <v>1</v>
      </c>
      <c r="F963" s="45">
        <v>1000</v>
      </c>
      <c r="G963" s="45">
        <f t="shared" si="38"/>
        <v>1000</v>
      </c>
    </row>
    <row r="964" customHeight="1" spans="1:7">
      <c r="A964" s="25"/>
      <c r="B964" s="26"/>
      <c r="C964" s="32" t="s">
        <v>76</v>
      </c>
      <c r="D964" s="27" t="s">
        <v>77</v>
      </c>
      <c r="E964" s="33">
        <v>16.96</v>
      </c>
      <c r="F964" s="45">
        <v>65</v>
      </c>
      <c r="G964" s="45">
        <f t="shared" ref="G964:G980" si="39">E964*F964</f>
        <v>1102.4</v>
      </c>
    </row>
    <row r="965" customHeight="1" spans="1:7">
      <c r="A965" s="25"/>
      <c r="B965" s="26"/>
      <c r="C965" s="32"/>
      <c r="D965" s="27" t="s">
        <v>77</v>
      </c>
      <c r="E965" s="33">
        <v>16.38</v>
      </c>
      <c r="F965" s="45">
        <v>65</v>
      </c>
      <c r="G965" s="45">
        <f t="shared" si="39"/>
        <v>1064.7</v>
      </c>
    </row>
    <row r="966" customHeight="1" spans="1:7">
      <c r="A966" s="25"/>
      <c r="B966" s="26"/>
      <c r="C966" s="32"/>
      <c r="D966" s="27" t="s">
        <v>77</v>
      </c>
      <c r="E966" s="33">
        <v>45.45</v>
      </c>
      <c r="F966" s="45">
        <v>65</v>
      </c>
      <c r="G966" s="45">
        <f t="shared" si="39"/>
        <v>2954.25</v>
      </c>
    </row>
    <row r="967" customHeight="1" spans="1:7">
      <c r="A967" s="25"/>
      <c r="B967" s="26"/>
      <c r="C967" s="32" t="s">
        <v>140</v>
      </c>
      <c r="D967" s="27" t="s">
        <v>14</v>
      </c>
      <c r="E967" s="33">
        <v>1.91</v>
      </c>
      <c r="F967" s="45">
        <v>180</v>
      </c>
      <c r="G967" s="45">
        <f t="shared" si="39"/>
        <v>343.8</v>
      </c>
    </row>
    <row r="968" customHeight="1" spans="1:7">
      <c r="A968" s="25"/>
      <c r="B968" s="26"/>
      <c r="C968" s="32"/>
      <c r="D968" s="27" t="s">
        <v>14</v>
      </c>
      <c r="E968" s="33">
        <v>7.26</v>
      </c>
      <c r="F968" s="45">
        <v>180</v>
      </c>
      <c r="G968" s="45">
        <f t="shared" si="39"/>
        <v>1306.8</v>
      </c>
    </row>
    <row r="969" customHeight="1" spans="1:7">
      <c r="A969" s="25"/>
      <c r="B969" s="26"/>
      <c r="C969" s="32"/>
      <c r="D969" s="27" t="s">
        <v>14</v>
      </c>
      <c r="E969" s="33">
        <v>3.06</v>
      </c>
      <c r="F969" s="45">
        <v>180</v>
      </c>
      <c r="G969" s="45">
        <f t="shared" si="39"/>
        <v>550.8</v>
      </c>
    </row>
    <row r="970" customHeight="1" spans="1:7">
      <c r="A970" s="25"/>
      <c r="B970" s="26"/>
      <c r="C970" s="32" t="s">
        <v>78</v>
      </c>
      <c r="D970" s="27" t="s">
        <v>14</v>
      </c>
      <c r="E970" s="33">
        <v>12.3</v>
      </c>
      <c r="F970" s="45">
        <v>180</v>
      </c>
      <c r="G970" s="45">
        <f t="shared" si="39"/>
        <v>2214</v>
      </c>
    </row>
    <row r="971" customHeight="1" spans="1:7">
      <c r="A971" s="25"/>
      <c r="B971" s="26"/>
      <c r="C971" s="32" t="s">
        <v>95</v>
      </c>
      <c r="D971" s="27" t="s">
        <v>14</v>
      </c>
      <c r="E971" s="33">
        <v>12.05</v>
      </c>
      <c r="F971" s="45">
        <v>80</v>
      </c>
      <c r="G971" s="45">
        <f t="shared" si="39"/>
        <v>964</v>
      </c>
    </row>
    <row r="972" customHeight="1" spans="1:7">
      <c r="A972" s="25"/>
      <c r="B972" s="26"/>
      <c r="C972" s="32" t="s">
        <v>141</v>
      </c>
      <c r="D972" s="27" t="s">
        <v>77</v>
      </c>
      <c r="E972" s="33">
        <v>10</v>
      </c>
      <c r="F972" s="45">
        <v>100</v>
      </c>
      <c r="G972" s="45">
        <f t="shared" si="39"/>
        <v>1000</v>
      </c>
    </row>
    <row r="973" customHeight="1" spans="1:7">
      <c r="A973" s="25"/>
      <c r="B973" s="26"/>
      <c r="C973" s="32" t="s">
        <v>96</v>
      </c>
      <c r="D973" s="27" t="s">
        <v>77</v>
      </c>
      <c r="E973" s="33">
        <v>0.78</v>
      </c>
      <c r="F973" s="45">
        <v>65</v>
      </c>
      <c r="G973" s="45">
        <f t="shared" si="39"/>
        <v>50.7</v>
      </c>
    </row>
    <row r="974" customHeight="1" spans="1:7">
      <c r="A974" s="25"/>
      <c r="B974" s="26"/>
      <c r="C974" s="32" t="s">
        <v>154</v>
      </c>
      <c r="D974" s="27" t="s">
        <v>14</v>
      </c>
      <c r="E974" s="33">
        <v>0.36</v>
      </c>
      <c r="F974" s="45">
        <v>120</v>
      </c>
      <c r="G974" s="45">
        <f t="shared" si="39"/>
        <v>43.2</v>
      </c>
    </row>
    <row r="975" customHeight="1" spans="1:7">
      <c r="A975" s="25"/>
      <c r="B975" s="26"/>
      <c r="C975" s="32" t="s">
        <v>162</v>
      </c>
      <c r="D975" s="27" t="s">
        <v>38</v>
      </c>
      <c r="E975" s="33">
        <v>2</v>
      </c>
      <c r="F975" s="45">
        <v>1000</v>
      </c>
      <c r="G975" s="45">
        <f t="shared" si="39"/>
        <v>2000</v>
      </c>
    </row>
    <row r="976" customHeight="1" spans="1:7">
      <c r="A976" s="25"/>
      <c r="B976" s="26"/>
      <c r="C976" s="32" t="s">
        <v>106</v>
      </c>
      <c r="D976" s="27" t="s">
        <v>38</v>
      </c>
      <c r="E976" s="33">
        <v>1</v>
      </c>
      <c r="F976" s="45">
        <v>4000</v>
      </c>
      <c r="G976" s="45">
        <f t="shared" si="39"/>
        <v>4000</v>
      </c>
    </row>
    <row r="977" customHeight="1" spans="1:7">
      <c r="A977" s="25"/>
      <c r="B977" s="26"/>
      <c r="C977" s="32" t="s">
        <v>97</v>
      </c>
      <c r="D977" s="27" t="s">
        <v>98</v>
      </c>
      <c r="E977" s="33">
        <v>1</v>
      </c>
      <c r="F977" s="45">
        <v>400</v>
      </c>
      <c r="G977" s="45">
        <f t="shared" si="39"/>
        <v>400</v>
      </c>
    </row>
    <row r="978" customHeight="1" spans="1:7">
      <c r="A978" s="25"/>
      <c r="B978" s="26"/>
      <c r="C978" s="32" t="s">
        <v>146</v>
      </c>
      <c r="D978" s="27" t="s">
        <v>77</v>
      </c>
      <c r="E978" s="33">
        <v>195.92</v>
      </c>
      <c r="F978" s="45">
        <v>820</v>
      </c>
      <c r="G978" s="45">
        <f t="shared" si="39"/>
        <v>160654.4</v>
      </c>
    </row>
    <row r="979" customHeight="1" spans="1:7">
      <c r="A979" s="25"/>
      <c r="B979" s="26"/>
      <c r="C979" s="32" t="s">
        <v>79</v>
      </c>
      <c r="D979" s="27" t="s">
        <v>77</v>
      </c>
      <c r="E979" s="33">
        <v>49.29</v>
      </c>
      <c r="F979" s="45">
        <v>560</v>
      </c>
      <c r="G979" s="45">
        <f t="shared" si="39"/>
        <v>27602.4</v>
      </c>
    </row>
    <row r="980" customHeight="1" spans="1:7">
      <c r="A980" s="25"/>
      <c r="B980" s="26"/>
      <c r="C980" s="32" t="s">
        <v>488</v>
      </c>
      <c r="D980" s="27" t="s">
        <v>77</v>
      </c>
      <c r="E980" s="33">
        <v>19.57</v>
      </c>
      <c r="F980" s="45">
        <v>320</v>
      </c>
      <c r="G980" s="45">
        <f t="shared" si="39"/>
        <v>6262.4</v>
      </c>
    </row>
    <row r="981" customHeight="1" spans="1:7">
      <c r="A981" s="25"/>
      <c r="B981" s="26" t="s">
        <v>23</v>
      </c>
      <c r="C981" s="27"/>
      <c r="D981" s="27"/>
      <c r="E981" s="44"/>
      <c r="F981" s="45"/>
      <c r="G981" s="60">
        <f>SUM(G954:G980)</f>
        <v>218413.85</v>
      </c>
    </row>
    <row r="982" customHeight="1" spans="1:7">
      <c r="A982" s="25">
        <v>22</v>
      </c>
      <c r="B982" s="61" t="s">
        <v>620</v>
      </c>
      <c r="C982" s="27" t="s">
        <v>66</v>
      </c>
      <c r="D982" s="27" t="s">
        <v>12</v>
      </c>
      <c r="E982" s="50">
        <v>3</v>
      </c>
      <c r="F982" s="45">
        <v>100</v>
      </c>
      <c r="G982" s="45">
        <f t="shared" ref="G982:G1010" si="40">E982*F982</f>
        <v>300</v>
      </c>
    </row>
    <row r="983" customHeight="1" spans="1:7">
      <c r="A983" s="25"/>
      <c r="B983" s="61"/>
      <c r="C983" s="27" t="s">
        <v>11</v>
      </c>
      <c r="D983" s="27" t="s">
        <v>12</v>
      </c>
      <c r="E983" s="30">
        <v>6</v>
      </c>
      <c r="F983" s="45">
        <v>200</v>
      </c>
      <c r="G983" s="29">
        <f t="shared" si="40"/>
        <v>1200</v>
      </c>
    </row>
    <row r="984" customHeight="1" spans="1:7">
      <c r="A984" s="25"/>
      <c r="B984" s="61"/>
      <c r="C984" s="27" t="s">
        <v>18</v>
      </c>
      <c r="D984" s="27" t="s">
        <v>12</v>
      </c>
      <c r="E984" s="30">
        <v>4</v>
      </c>
      <c r="F984" s="45">
        <v>120</v>
      </c>
      <c r="G984" s="29">
        <f t="shared" si="40"/>
        <v>480</v>
      </c>
    </row>
    <row r="985" customHeight="1" spans="1:7">
      <c r="A985" s="25"/>
      <c r="B985" s="61"/>
      <c r="C985" s="27" t="s">
        <v>63</v>
      </c>
      <c r="D985" s="27" t="s">
        <v>12</v>
      </c>
      <c r="E985" s="30">
        <v>17</v>
      </c>
      <c r="F985" s="45">
        <v>20</v>
      </c>
      <c r="G985" s="29">
        <f t="shared" si="40"/>
        <v>340</v>
      </c>
    </row>
    <row r="986" customHeight="1" spans="1:7">
      <c r="A986" s="25"/>
      <c r="B986" s="61"/>
      <c r="C986" s="27" t="s">
        <v>348</v>
      </c>
      <c r="D986" s="27" t="s">
        <v>12</v>
      </c>
      <c r="E986" s="50">
        <v>1</v>
      </c>
      <c r="F986" s="45">
        <v>90</v>
      </c>
      <c r="G986" s="45">
        <f t="shared" si="40"/>
        <v>90</v>
      </c>
    </row>
    <row r="987" customHeight="1" spans="1:7">
      <c r="A987" s="25"/>
      <c r="B987" s="61"/>
      <c r="C987" s="27" t="s">
        <v>110</v>
      </c>
      <c r="D987" s="27" t="s">
        <v>12</v>
      </c>
      <c r="E987" s="50">
        <v>1</v>
      </c>
      <c r="F987" s="45">
        <v>200</v>
      </c>
      <c r="G987" s="45">
        <f t="shared" si="40"/>
        <v>200</v>
      </c>
    </row>
    <row r="988" customHeight="1" spans="1:7">
      <c r="A988" s="25"/>
      <c r="B988" s="61"/>
      <c r="C988" s="27" t="s">
        <v>94</v>
      </c>
      <c r="D988" s="27" t="s">
        <v>12</v>
      </c>
      <c r="E988" s="50">
        <v>1</v>
      </c>
      <c r="F988" s="45">
        <v>120</v>
      </c>
      <c r="G988" s="45">
        <f t="shared" si="40"/>
        <v>120</v>
      </c>
    </row>
    <row r="989" customHeight="1" spans="1:7">
      <c r="A989" s="25"/>
      <c r="B989" s="61"/>
      <c r="C989" s="27" t="s">
        <v>109</v>
      </c>
      <c r="D989" s="27" t="s">
        <v>12</v>
      </c>
      <c r="E989" s="50">
        <v>1</v>
      </c>
      <c r="F989" s="45">
        <v>10</v>
      </c>
      <c r="G989" s="45">
        <f t="shared" si="40"/>
        <v>10</v>
      </c>
    </row>
    <row r="990" customHeight="1" spans="1:7">
      <c r="A990" s="25"/>
      <c r="B990" s="61"/>
      <c r="C990" s="27" t="s">
        <v>30</v>
      </c>
      <c r="D990" s="27" t="s">
        <v>12</v>
      </c>
      <c r="E990" s="50">
        <v>4</v>
      </c>
      <c r="F990" s="45">
        <v>100</v>
      </c>
      <c r="G990" s="45">
        <f t="shared" si="40"/>
        <v>400</v>
      </c>
    </row>
    <row r="991" customHeight="1" spans="1:7">
      <c r="A991" s="25"/>
      <c r="B991" s="61"/>
      <c r="C991" s="27" t="s">
        <v>31</v>
      </c>
      <c r="D991" s="27" t="s">
        <v>12</v>
      </c>
      <c r="E991" s="50">
        <v>2</v>
      </c>
      <c r="F991" s="45">
        <v>100</v>
      </c>
      <c r="G991" s="45">
        <f t="shared" si="40"/>
        <v>200</v>
      </c>
    </row>
    <row r="992" customHeight="1" spans="1:7">
      <c r="A992" s="25"/>
      <c r="B992" s="61"/>
      <c r="C992" s="32" t="s">
        <v>76</v>
      </c>
      <c r="D992" s="27" t="s">
        <v>77</v>
      </c>
      <c r="E992" s="33">
        <v>24.7</v>
      </c>
      <c r="F992" s="45">
        <v>65</v>
      </c>
      <c r="G992" s="45">
        <f t="shared" si="40"/>
        <v>1605.5</v>
      </c>
    </row>
    <row r="993" customHeight="1" spans="1:7">
      <c r="A993" s="25"/>
      <c r="B993" s="61"/>
      <c r="C993" s="32"/>
      <c r="D993" s="27" t="s">
        <v>77</v>
      </c>
      <c r="E993" s="33">
        <v>55.35</v>
      </c>
      <c r="F993" s="45">
        <v>65</v>
      </c>
      <c r="G993" s="45">
        <f t="shared" si="40"/>
        <v>3597.75</v>
      </c>
    </row>
    <row r="994" customHeight="1" spans="1:7">
      <c r="A994" s="25"/>
      <c r="B994" s="61"/>
      <c r="C994" s="32"/>
      <c r="D994" s="27" t="s">
        <v>77</v>
      </c>
      <c r="E994" s="33">
        <v>6.2</v>
      </c>
      <c r="F994" s="45">
        <v>65</v>
      </c>
      <c r="G994" s="45">
        <f t="shared" si="40"/>
        <v>403</v>
      </c>
    </row>
    <row r="995" customHeight="1" spans="1:7">
      <c r="A995" s="25"/>
      <c r="B995" s="61"/>
      <c r="C995" s="32"/>
      <c r="D995" s="27" t="s">
        <v>77</v>
      </c>
      <c r="E995" s="33">
        <v>12.24</v>
      </c>
      <c r="F995" s="45">
        <v>65</v>
      </c>
      <c r="G995" s="45">
        <f t="shared" si="40"/>
        <v>795.6</v>
      </c>
    </row>
    <row r="996" customHeight="1" spans="1:7">
      <c r="A996" s="25"/>
      <c r="B996" s="61"/>
      <c r="C996" s="32"/>
      <c r="D996" s="27" t="s">
        <v>77</v>
      </c>
      <c r="E996" s="33">
        <v>15.05</v>
      </c>
      <c r="F996" s="45">
        <v>65</v>
      </c>
      <c r="G996" s="45">
        <f t="shared" si="40"/>
        <v>978.25</v>
      </c>
    </row>
    <row r="997" customHeight="1" spans="1:7">
      <c r="A997" s="25"/>
      <c r="B997" s="61"/>
      <c r="C997" s="32"/>
      <c r="D997" s="27" t="s">
        <v>77</v>
      </c>
      <c r="E997" s="33">
        <v>27</v>
      </c>
      <c r="F997" s="45">
        <v>65</v>
      </c>
      <c r="G997" s="45">
        <f t="shared" si="40"/>
        <v>1755</v>
      </c>
    </row>
    <row r="998" customHeight="1" spans="1:7">
      <c r="A998" s="25"/>
      <c r="B998" s="61"/>
      <c r="C998" s="32" t="s">
        <v>78</v>
      </c>
      <c r="D998" s="27" t="s">
        <v>14</v>
      </c>
      <c r="E998" s="33">
        <v>8.16</v>
      </c>
      <c r="F998" s="45">
        <v>180</v>
      </c>
      <c r="G998" s="45">
        <f t="shared" si="40"/>
        <v>1468.8</v>
      </c>
    </row>
    <row r="999" customHeight="1" spans="1:7">
      <c r="A999" s="25"/>
      <c r="B999" s="61"/>
      <c r="C999" s="32"/>
      <c r="D999" s="27" t="s">
        <v>14</v>
      </c>
      <c r="E999" s="33">
        <v>1.8</v>
      </c>
      <c r="F999" s="45">
        <v>180</v>
      </c>
      <c r="G999" s="45">
        <f t="shared" si="40"/>
        <v>324</v>
      </c>
    </row>
    <row r="1000" customHeight="1" spans="1:7">
      <c r="A1000" s="25"/>
      <c r="B1000" s="61"/>
      <c r="C1000" s="32" t="s">
        <v>95</v>
      </c>
      <c r="D1000" s="27" t="s">
        <v>14</v>
      </c>
      <c r="E1000" s="33">
        <v>6.24</v>
      </c>
      <c r="F1000" s="45">
        <v>80</v>
      </c>
      <c r="G1000" s="45">
        <f t="shared" si="40"/>
        <v>499.2</v>
      </c>
    </row>
    <row r="1001" customHeight="1" spans="1:7">
      <c r="A1001" s="25"/>
      <c r="B1001" s="61"/>
      <c r="C1001" s="32"/>
      <c r="D1001" s="27" t="s">
        <v>14</v>
      </c>
      <c r="E1001" s="33">
        <v>4.5</v>
      </c>
      <c r="F1001" s="45">
        <v>80</v>
      </c>
      <c r="G1001" s="45">
        <f t="shared" si="40"/>
        <v>360</v>
      </c>
    </row>
    <row r="1002" customHeight="1" spans="1:7">
      <c r="A1002" s="25"/>
      <c r="B1002" s="61"/>
      <c r="C1002" s="32"/>
      <c r="D1002" s="27" t="s">
        <v>14</v>
      </c>
      <c r="E1002" s="33">
        <v>4.32</v>
      </c>
      <c r="F1002" s="45">
        <v>80</v>
      </c>
      <c r="G1002" s="45">
        <f t="shared" si="40"/>
        <v>345.6</v>
      </c>
    </row>
    <row r="1003" customHeight="1" spans="1:7">
      <c r="A1003" s="25"/>
      <c r="B1003" s="61"/>
      <c r="C1003" s="32" t="s">
        <v>142</v>
      </c>
      <c r="D1003" s="27" t="s">
        <v>14</v>
      </c>
      <c r="E1003" s="33">
        <v>0.15</v>
      </c>
      <c r="F1003" s="45">
        <v>340</v>
      </c>
      <c r="G1003" s="45">
        <f t="shared" si="40"/>
        <v>51</v>
      </c>
    </row>
    <row r="1004" customHeight="1" spans="1:7">
      <c r="A1004" s="25"/>
      <c r="B1004" s="61"/>
      <c r="C1004" s="32"/>
      <c r="D1004" s="27" t="s">
        <v>14</v>
      </c>
      <c r="E1004" s="33">
        <v>0.25</v>
      </c>
      <c r="F1004" s="45">
        <v>340</v>
      </c>
      <c r="G1004" s="45">
        <f t="shared" si="40"/>
        <v>85</v>
      </c>
    </row>
    <row r="1005" customHeight="1" spans="1:7">
      <c r="A1005" s="25"/>
      <c r="B1005" s="61"/>
      <c r="C1005" s="32"/>
      <c r="D1005" s="27" t="s">
        <v>14</v>
      </c>
      <c r="E1005" s="33">
        <v>0.04</v>
      </c>
      <c r="F1005" s="45">
        <v>340</v>
      </c>
      <c r="G1005" s="45">
        <f t="shared" si="40"/>
        <v>13.6</v>
      </c>
    </row>
    <row r="1006" customHeight="1" spans="1:7">
      <c r="A1006" s="25"/>
      <c r="B1006" s="61"/>
      <c r="C1006" s="32"/>
      <c r="D1006" s="27" t="s">
        <v>14</v>
      </c>
      <c r="E1006" s="33">
        <v>0.46</v>
      </c>
      <c r="F1006" s="45">
        <v>340</v>
      </c>
      <c r="G1006" s="45">
        <f t="shared" si="40"/>
        <v>156.4</v>
      </c>
    </row>
    <row r="1007" customHeight="1" spans="1:7">
      <c r="A1007" s="25"/>
      <c r="B1007" s="61"/>
      <c r="C1007" s="32" t="s">
        <v>525</v>
      </c>
      <c r="D1007" s="27" t="s">
        <v>98</v>
      </c>
      <c r="E1007" s="44">
        <v>1</v>
      </c>
      <c r="F1007" s="45">
        <v>400</v>
      </c>
      <c r="G1007" s="45">
        <f t="shared" si="40"/>
        <v>400</v>
      </c>
    </row>
    <row r="1008" customHeight="1" spans="1:7">
      <c r="A1008" s="25"/>
      <c r="B1008" s="61"/>
      <c r="C1008" s="32" t="s">
        <v>369</v>
      </c>
      <c r="D1008" s="27" t="s">
        <v>38</v>
      </c>
      <c r="E1008" s="44">
        <v>1</v>
      </c>
      <c r="F1008" s="45">
        <v>2000</v>
      </c>
      <c r="G1008" s="45">
        <f t="shared" si="40"/>
        <v>2000</v>
      </c>
    </row>
    <row r="1009" customHeight="1" spans="1:7">
      <c r="A1009" s="25"/>
      <c r="B1009" s="61"/>
      <c r="C1009" s="32" t="s">
        <v>99</v>
      </c>
      <c r="D1009" s="27" t="s">
        <v>14</v>
      </c>
      <c r="E1009" s="33">
        <v>19.76</v>
      </c>
      <c r="F1009" s="45">
        <v>70</v>
      </c>
      <c r="G1009" s="45">
        <f t="shared" si="40"/>
        <v>1383.2</v>
      </c>
    </row>
    <row r="1010" customHeight="1" spans="1:7">
      <c r="A1010" s="25"/>
      <c r="B1010" s="61"/>
      <c r="C1010" s="32" t="s">
        <v>79</v>
      </c>
      <c r="D1010" s="27" t="s">
        <v>77</v>
      </c>
      <c r="E1010" s="33">
        <v>141.61</v>
      </c>
      <c r="F1010" s="45">
        <v>560</v>
      </c>
      <c r="G1010" s="45">
        <f t="shared" si="40"/>
        <v>79301.6</v>
      </c>
    </row>
    <row r="1011" customHeight="1" spans="1:7">
      <c r="A1011" s="25"/>
      <c r="B1011" s="26" t="s">
        <v>23</v>
      </c>
      <c r="C1011" s="27"/>
      <c r="D1011" s="27"/>
      <c r="E1011" s="44"/>
      <c r="F1011" s="45"/>
      <c r="G1011" s="60">
        <f>SUM(G982:G1010)</f>
        <v>98863.5</v>
      </c>
    </row>
    <row r="1012" customHeight="1" spans="1:7">
      <c r="A1012" s="25">
        <v>23</v>
      </c>
      <c r="B1012" s="26" t="s">
        <v>621</v>
      </c>
      <c r="C1012" s="27" t="s">
        <v>462</v>
      </c>
      <c r="D1012" s="27" t="s">
        <v>12</v>
      </c>
      <c r="E1012" s="50">
        <v>1</v>
      </c>
      <c r="F1012" s="45">
        <v>50</v>
      </c>
      <c r="G1012" s="45">
        <f t="shared" ref="G1012:G1075" si="41">E1012*F1012</f>
        <v>50</v>
      </c>
    </row>
    <row r="1013" customHeight="1" spans="1:7">
      <c r="A1013" s="25"/>
      <c r="B1013" s="26"/>
      <c r="C1013" s="27" t="s">
        <v>115</v>
      </c>
      <c r="D1013" s="27" t="s">
        <v>12</v>
      </c>
      <c r="E1013" s="50">
        <v>6</v>
      </c>
      <c r="F1013" s="45">
        <v>20</v>
      </c>
      <c r="G1013" s="45">
        <f t="shared" si="41"/>
        <v>120</v>
      </c>
    </row>
    <row r="1014" customHeight="1" spans="1:7">
      <c r="A1014" s="25"/>
      <c r="B1014" s="26"/>
      <c r="C1014" s="27" t="s">
        <v>110</v>
      </c>
      <c r="D1014" s="27" t="s">
        <v>12</v>
      </c>
      <c r="E1014" s="50">
        <v>3</v>
      </c>
      <c r="F1014" s="45">
        <v>200</v>
      </c>
      <c r="G1014" s="45">
        <f t="shared" si="41"/>
        <v>600</v>
      </c>
    </row>
    <row r="1015" customHeight="1" spans="1:7">
      <c r="A1015" s="25"/>
      <c r="B1015" s="26"/>
      <c r="C1015" s="27" t="s">
        <v>93</v>
      </c>
      <c r="D1015" s="27" t="s">
        <v>12</v>
      </c>
      <c r="E1015" s="50">
        <v>1</v>
      </c>
      <c r="F1015" s="45">
        <v>90</v>
      </c>
      <c r="G1015" s="45">
        <f t="shared" si="41"/>
        <v>90</v>
      </c>
    </row>
    <row r="1016" customHeight="1" spans="1:7">
      <c r="A1016" s="25"/>
      <c r="B1016" s="26"/>
      <c r="C1016" s="27" t="s">
        <v>92</v>
      </c>
      <c r="D1016" s="27" t="s">
        <v>12</v>
      </c>
      <c r="E1016" s="50">
        <v>1</v>
      </c>
      <c r="F1016" s="45">
        <v>220</v>
      </c>
      <c r="G1016" s="45">
        <f t="shared" si="41"/>
        <v>220</v>
      </c>
    </row>
    <row r="1017" customHeight="1" spans="1:7">
      <c r="A1017" s="25"/>
      <c r="B1017" s="26"/>
      <c r="C1017" s="27" t="s">
        <v>15</v>
      </c>
      <c r="D1017" s="27" t="s">
        <v>12</v>
      </c>
      <c r="E1017" s="50">
        <v>22</v>
      </c>
      <c r="F1017" s="45">
        <v>20</v>
      </c>
      <c r="G1017" s="45">
        <f t="shared" si="41"/>
        <v>440</v>
      </c>
    </row>
    <row r="1018" customHeight="1" spans="1:7">
      <c r="A1018" s="25"/>
      <c r="B1018" s="26"/>
      <c r="C1018" s="27" t="s">
        <v>33</v>
      </c>
      <c r="D1018" s="27" t="s">
        <v>12</v>
      </c>
      <c r="E1018" s="50">
        <v>17</v>
      </c>
      <c r="F1018" s="45">
        <v>220</v>
      </c>
      <c r="G1018" s="45">
        <f t="shared" si="41"/>
        <v>3740</v>
      </c>
    </row>
    <row r="1019" customHeight="1" spans="1:7">
      <c r="A1019" s="25"/>
      <c r="B1019" s="26"/>
      <c r="C1019" s="27" t="s">
        <v>40</v>
      </c>
      <c r="D1019" s="27" t="s">
        <v>12</v>
      </c>
      <c r="E1019" s="50">
        <v>10</v>
      </c>
      <c r="F1019" s="45">
        <v>90</v>
      </c>
      <c r="G1019" s="45">
        <f t="shared" si="41"/>
        <v>900</v>
      </c>
    </row>
    <row r="1020" customHeight="1" spans="1:7">
      <c r="A1020" s="25"/>
      <c r="B1020" s="26"/>
      <c r="C1020" s="27" t="s">
        <v>516</v>
      </c>
      <c r="D1020" s="27" t="s">
        <v>12</v>
      </c>
      <c r="E1020" s="50">
        <v>3</v>
      </c>
      <c r="F1020" s="45">
        <v>220</v>
      </c>
      <c r="G1020" s="45">
        <f t="shared" si="41"/>
        <v>660</v>
      </c>
    </row>
    <row r="1021" customHeight="1" spans="1:7">
      <c r="A1021" s="25"/>
      <c r="B1021" s="26"/>
      <c r="C1021" s="27" t="s">
        <v>68</v>
      </c>
      <c r="D1021" s="27" t="s">
        <v>12</v>
      </c>
      <c r="E1021" s="50">
        <v>1</v>
      </c>
      <c r="F1021" s="45">
        <v>200</v>
      </c>
      <c r="G1021" s="45">
        <f t="shared" si="41"/>
        <v>200</v>
      </c>
    </row>
    <row r="1022" customHeight="1" spans="1:7">
      <c r="A1022" s="25"/>
      <c r="B1022" s="26"/>
      <c r="C1022" s="27" t="s">
        <v>44</v>
      </c>
      <c r="D1022" s="27" t="s">
        <v>12</v>
      </c>
      <c r="E1022" s="50">
        <v>1</v>
      </c>
      <c r="F1022" s="45">
        <v>120</v>
      </c>
      <c r="G1022" s="45">
        <f t="shared" si="41"/>
        <v>120</v>
      </c>
    </row>
    <row r="1023" customHeight="1" spans="1:7">
      <c r="A1023" s="25"/>
      <c r="B1023" s="26"/>
      <c r="C1023" s="27" t="s">
        <v>538</v>
      </c>
      <c r="D1023" s="27" t="s">
        <v>12</v>
      </c>
      <c r="E1023" s="50">
        <v>1</v>
      </c>
      <c r="F1023" s="45">
        <v>20</v>
      </c>
      <c r="G1023" s="45">
        <f t="shared" si="41"/>
        <v>20</v>
      </c>
    </row>
    <row r="1024" customHeight="1" spans="1:7">
      <c r="A1024" s="25"/>
      <c r="B1024" s="26"/>
      <c r="C1024" s="27" t="s">
        <v>273</v>
      </c>
      <c r="D1024" s="27" t="s">
        <v>12</v>
      </c>
      <c r="E1024" s="50">
        <v>3</v>
      </c>
      <c r="F1024" s="45">
        <v>100</v>
      </c>
      <c r="G1024" s="45">
        <f t="shared" si="41"/>
        <v>300</v>
      </c>
    </row>
    <row r="1025" customHeight="1" spans="1:7">
      <c r="A1025" s="25"/>
      <c r="B1025" s="26"/>
      <c r="C1025" s="27" t="s">
        <v>18</v>
      </c>
      <c r="D1025" s="27" t="s">
        <v>12</v>
      </c>
      <c r="E1025" s="50">
        <v>1</v>
      </c>
      <c r="F1025" s="45">
        <v>120</v>
      </c>
      <c r="G1025" s="45">
        <f t="shared" si="41"/>
        <v>120</v>
      </c>
    </row>
    <row r="1026" customHeight="1" spans="1:7">
      <c r="A1026" s="25"/>
      <c r="B1026" s="26"/>
      <c r="C1026" s="27" t="s">
        <v>11</v>
      </c>
      <c r="D1026" s="27" t="s">
        <v>12</v>
      </c>
      <c r="E1026" s="50">
        <v>12</v>
      </c>
      <c r="F1026" s="45">
        <v>200</v>
      </c>
      <c r="G1026" s="45">
        <f t="shared" si="41"/>
        <v>2400</v>
      </c>
    </row>
    <row r="1027" customHeight="1" spans="1:7">
      <c r="A1027" s="25"/>
      <c r="B1027" s="26"/>
      <c r="C1027" s="27" t="s">
        <v>622</v>
      </c>
      <c r="D1027" s="27" t="s">
        <v>38</v>
      </c>
      <c r="E1027" s="50">
        <v>1</v>
      </c>
      <c r="F1027" s="45">
        <v>1500</v>
      </c>
      <c r="G1027" s="45">
        <f t="shared" si="41"/>
        <v>1500</v>
      </c>
    </row>
    <row r="1028" customHeight="1" spans="1:7">
      <c r="A1028" s="25"/>
      <c r="B1028" s="26"/>
      <c r="C1028" s="27" t="s">
        <v>66</v>
      </c>
      <c r="D1028" s="27" t="s">
        <v>12</v>
      </c>
      <c r="E1028" s="50">
        <v>1</v>
      </c>
      <c r="F1028" s="45">
        <v>100</v>
      </c>
      <c r="G1028" s="45">
        <f t="shared" si="41"/>
        <v>100</v>
      </c>
    </row>
    <row r="1029" customHeight="1" spans="1:7">
      <c r="A1029" s="25"/>
      <c r="B1029" s="26"/>
      <c r="C1029" s="27" t="s">
        <v>31</v>
      </c>
      <c r="D1029" s="27" t="s">
        <v>12</v>
      </c>
      <c r="E1029" s="50">
        <v>6</v>
      </c>
      <c r="F1029" s="45">
        <v>100</v>
      </c>
      <c r="G1029" s="45">
        <f t="shared" si="41"/>
        <v>600</v>
      </c>
    </row>
    <row r="1030" customHeight="1" spans="1:7">
      <c r="A1030" s="25"/>
      <c r="B1030" s="26"/>
      <c r="C1030" s="27" t="s">
        <v>30</v>
      </c>
      <c r="D1030" s="27" t="s">
        <v>12</v>
      </c>
      <c r="E1030" s="50">
        <v>3</v>
      </c>
      <c r="F1030" s="45">
        <v>100</v>
      </c>
      <c r="G1030" s="45">
        <f t="shared" si="41"/>
        <v>300</v>
      </c>
    </row>
    <row r="1031" customHeight="1" spans="1:7">
      <c r="A1031" s="25"/>
      <c r="B1031" s="26"/>
      <c r="C1031" s="27" t="s">
        <v>88</v>
      </c>
      <c r="D1031" s="27" t="s">
        <v>12</v>
      </c>
      <c r="E1031" s="50">
        <v>6</v>
      </c>
      <c r="F1031" s="45">
        <v>220</v>
      </c>
      <c r="G1031" s="45">
        <f t="shared" si="41"/>
        <v>1320</v>
      </c>
    </row>
    <row r="1032" customHeight="1" spans="1:7">
      <c r="A1032" s="25"/>
      <c r="B1032" s="26"/>
      <c r="C1032" s="27" t="s">
        <v>623</v>
      </c>
      <c r="D1032" s="27" t="s">
        <v>12</v>
      </c>
      <c r="E1032" s="50">
        <v>5</v>
      </c>
      <c r="F1032" s="45">
        <v>90</v>
      </c>
      <c r="G1032" s="45">
        <f t="shared" si="41"/>
        <v>450</v>
      </c>
    </row>
    <row r="1033" customHeight="1" spans="1:7">
      <c r="A1033" s="25"/>
      <c r="B1033" s="26"/>
      <c r="C1033" s="27" t="s">
        <v>347</v>
      </c>
      <c r="D1033" s="27" t="s">
        <v>12</v>
      </c>
      <c r="E1033" s="50">
        <v>8</v>
      </c>
      <c r="F1033" s="45">
        <v>20</v>
      </c>
      <c r="G1033" s="45">
        <f t="shared" si="41"/>
        <v>160</v>
      </c>
    </row>
    <row r="1034" customHeight="1" spans="1:7">
      <c r="A1034" s="25"/>
      <c r="B1034" s="26"/>
      <c r="C1034" s="27" t="s">
        <v>319</v>
      </c>
      <c r="D1034" s="27" t="s">
        <v>12</v>
      </c>
      <c r="E1034" s="50">
        <v>3</v>
      </c>
      <c r="F1034" s="45">
        <v>600</v>
      </c>
      <c r="G1034" s="45">
        <f t="shared" si="41"/>
        <v>1800</v>
      </c>
    </row>
    <row r="1035" customHeight="1" spans="1:7">
      <c r="A1035" s="25"/>
      <c r="B1035" s="26"/>
      <c r="C1035" s="27" t="s">
        <v>335</v>
      </c>
      <c r="D1035" s="27" t="s">
        <v>12</v>
      </c>
      <c r="E1035" s="50">
        <v>5</v>
      </c>
      <c r="F1035" s="45">
        <v>50</v>
      </c>
      <c r="G1035" s="45">
        <f t="shared" si="41"/>
        <v>250</v>
      </c>
    </row>
    <row r="1036" customHeight="1" spans="1:7">
      <c r="A1036" s="25"/>
      <c r="B1036" s="26"/>
      <c r="C1036" s="27" t="s">
        <v>32</v>
      </c>
      <c r="D1036" s="27" t="s">
        <v>12</v>
      </c>
      <c r="E1036" s="50">
        <v>4</v>
      </c>
      <c r="F1036" s="45">
        <v>220</v>
      </c>
      <c r="G1036" s="45">
        <f t="shared" si="41"/>
        <v>880</v>
      </c>
    </row>
    <row r="1037" customHeight="1" spans="1:7">
      <c r="A1037" s="25"/>
      <c r="B1037" s="26"/>
      <c r="C1037" s="27" t="s">
        <v>334</v>
      </c>
      <c r="D1037" s="27" t="s">
        <v>12</v>
      </c>
      <c r="E1037" s="50">
        <v>1</v>
      </c>
      <c r="F1037" s="45">
        <v>90</v>
      </c>
      <c r="G1037" s="45">
        <f t="shared" si="41"/>
        <v>90</v>
      </c>
    </row>
    <row r="1038" customHeight="1" spans="1:7">
      <c r="A1038" s="25"/>
      <c r="B1038" s="26"/>
      <c r="C1038" s="27" t="s">
        <v>25</v>
      </c>
      <c r="D1038" s="27" t="s">
        <v>12</v>
      </c>
      <c r="E1038" s="50">
        <v>1</v>
      </c>
      <c r="F1038" s="45">
        <v>20</v>
      </c>
      <c r="G1038" s="45">
        <f t="shared" si="41"/>
        <v>20</v>
      </c>
    </row>
    <row r="1039" customHeight="1" spans="1:7">
      <c r="A1039" s="25"/>
      <c r="B1039" s="26"/>
      <c r="C1039" s="27" t="s">
        <v>348</v>
      </c>
      <c r="D1039" s="27" t="s">
        <v>12</v>
      </c>
      <c r="E1039" s="50">
        <v>9</v>
      </c>
      <c r="F1039" s="45">
        <v>90</v>
      </c>
      <c r="G1039" s="45">
        <f t="shared" si="41"/>
        <v>810</v>
      </c>
    </row>
    <row r="1040" customHeight="1" spans="1:7">
      <c r="A1040" s="25"/>
      <c r="B1040" s="26"/>
      <c r="C1040" s="27" t="s">
        <v>433</v>
      </c>
      <c r="D1040" s="27" t="s">
        <v>12</v>
      </c>
      <c r="E1040" s="50">
        <v>2</v>
      </c>
      <c r="F1040" s="45">
        <v>90</v>
      </c>
      <c r="G1040" s="45">
        <f t="shared" si="41"/>
        <v>180</v>
      </c>
    </row>
    <row r="1041" customHeight="1" spans="1:7">
      <c r="A1041" s="25"/>
      <c r="B1041" s="26"/>
      <c r="C1041" s="27" t="s">
        <v>523</v>
      </c>
      <c r="D1041" s="27" t="s">
        <v>12</v>
      </c>
      <c r="E1041" s="50">
        <v>5</v>
      </c>
      <c r="F1041" s="45">
        <v>10</v>
      </c>
      <c r="G1041" s="45">
        <f t="shared" si="41"/>
        <v>50</v>
      </c>
    </row>
    <row r="1042" customHeight="1" spans="1:7">
      <c r="A1042" s="25"/>
      <c r="B1042" s="26"/>
      <c r="C1042" s="27" t="s">
        <v>338</v>
      </c>
      <c r="D1042" s="27" t="s">
        <v>12</v>
      </c>
      <c r="E1042" s="50">
        <v>2</v>
      </c>
      <c r="F1042" s="45">
        <v>90</v>
      </c>
      <c r="G1042" s="45">
        <f t="shared" si="41"/>
        <v>180</v>
      </c>
    </row>
    <row r="1043" customHeight="1" spans="1:7">
      <c r="A1043" s="25"/>
      <c r="B1043" s="26"/>
      <c r="C1043" s="27" t="s">
        <v>116</v>
      </c>
      <c r="D1043" s="27" t="s">
        <v>12</v>
      </c>
      <c r="E1043" s="50">
        <v>3</v>
      </c>
      <c r="F1043" s="45">
        <v>600</v>
      </c>
      <c r="G1043" s="45">
        <f t="shared" si="41"/>
        <v>1800</v>
      </c>
    </row>
    <row r="1044" customHeight="1" spans="1:7">
      <c r="A1044" s="25"/>
      <c r="B1044" s="26"/>
      <c r="C1044" s="27" t="s">
        <v>252</v>
      </c>
      <c r="D1044" s="27" t="s">
        <v>12</v>
      </c>
      <c r="E1044" s="50">
        <v>1</v>
      </c>
      <c r="F1044" s="45">
        <v>15</v>
      </c>
      <c r="G1044" s="45">
        <f t="shared" si="41"/>
        <v>15</v>
      </c>
    </row>
    <row r="1045" customHeight="1" spans="1:7">
      <c r="A1045" s="25"/>
      <c r="B1045" s="26"/>
      <c r="C1045" s="27" t="s">
        <v>85</v>
      </c>
      <c r="D1045" s="27" t="s">
        <v>17</v>
      </c>
      <c r="E1045" s="50">
        <v>1</v>
      </c>
      <c r="F1045" s="45">
        <v>4000</v>
      </c>
      <c r="G1045" s="45">
        <f t="shared" si="41"/>
        <v>4000</v>
      </c>
    </row>
    <row r="1046" customHeight="1" spans="1:7">
      <c r="A1046" s="25"/>
      <c r="B1046" s="26"/>
      <c r="C1046" s="32" t="s">
        <v>588</v>
      </c>
      <c r="D1046" s="27" t="s">
        <v>353</v>
      </c>
      <c r="E1046" s="30">
        <v>8</v>
      </c>
      <c r="F1046" s="45">
        <v>10</v>
      </c>
      <c r="G1046" s="45">
        <f t="shared" si="41"/>
        <v>80</v>
      </c>
    </row>
    <row r="1047" customHeight="1" spans="1:7">
      <c r="A1047" s="25"/>
      <c r="B1047" s="26"/>
      <c r="C1047" s="32" t="s">
        <v>76</v>
      </c>
      <c r="D1047" s="27" t="s">
        <v>77</v>
      </c>
      <c r="E1047" s="33">
        <v>80.5</v>
      </c>
      <c r="F1047" s="45">
        <v>65</v>
      </c>
      <c r="G1047" s="45">
        <f t="shared" si="41"/>
        <v>5232.5</v>
      </c>
    </row>
    <row r="1048" customHeight="1" spans="1:7">
      <c r="A1048" s="25"/>
      <c r="B1048" s="26"/>
      <c r="C1048" s="32"/>
      <c r="D1048" s="27" t="s">
        <v>77</v>
      </c>
      <c r="E1048" s="33">
        <v>18.55</v>
      </c>
      <c r="F1048" s="45">
        <v>65</v>
      </c>
      <c r="G1048" s="45">
        <f t="shared" si="41"/>
        <v>1205.75</v>
      </c>
    </row>
    <row r="1049" customHeight="1" spans="1:7">
      <c r="A1049" s="25"/>
      <c r="B1049" s="26"/>
      <c r="C1049" s="32"/>
      <c r="D1049" s="27" t="s">
        <v>77</v>
      </c>
      <c r="E1049" s="33">
        <v>41.04</v>
      </c>
      <c r="F1049" s="45">
        <v>65</v>
      </c>
      <c r="G1049" s="45">
        <f t="shared" si="41"/>
        <v>2667.6</v>
      </c>
    </row>
    <row r="1050" customHeight="1" spans="1:7">
      <c r="A1050" s="25"/>
      <c r="B1050" s="26"/>
      <c r="C1050" s="32"/>
      <c r="D1050" s="27" t="s">
        <v>77</v>
      </c>
      <c r="E1050" s="33">
        <v>18.9</v>
      </c>
      <c r="F1050" s="45">
        <v>65</v>
      </c>
      <c r="G1050" s="45">
        <f t="shared" si="41"/>
        <v>1228.5</v>
      </c>
    </row>
    <row r="1051" customHeight="1" spans="1:7">
      <c r="A1051" s="25"/>
      <c r="B1051" s="26"/>
      <c r="C1051" s="32"/>
      <c r="D1051" s="27" t="s">
        <v>77</v>
      </c>
      <c r="E1051" s="33">
        <v>12</v>
      </c>
      <c r="F1051" s="45">
        <v>65</v>
      </c>
      <c r="G1051" s="45">
        <f t="shared" si="41"/>
        <v>780</v>
      </c>
    </row>
    <row r="1052" customHeight="1" spans="1:7">
      <c r="A1052" s="25"/>
      <c r="B1052" s="26"/>
      <c r="C1052" s="32"/>
      <c r="D1052" s="27" t="s">
        <v>77</v>
      </c>
      <c r="E1052" s="33">
        <v>6</v>
      </c>
      <c r="F1052" s="45">
        <v>65</v>
      </c>
      <c r="G1052" s="45">
        <f t="shared" si="41"/>
        <v>390</v>
      </c>
    </row>
    <row r="1053" customHeight="1" spans="1:7">
      <c r="A1053" s="25"/>
      <c r="B1053" s="26"/>
      <c r="C1053" s="34" t="s">
        <v>78</v>
      </c>
      <c r="D1053" s="27" t="s">
        <v>14</v>
      </c>
      <c r="E1053" s="33">
        <v>2.89</v>
      </c>
      <c r="F1053" s="45">
        <v>180</v>
      </c>
      <c r="G1053" s="45">
        <f t="shared" si="41"/>
        <v>520.2</v>
      </c>
    </row>
    <row r="1054" customHeight="1" spans="1:7">
      <c r="A1054" s="25"/>
      <c r="B1054" s="26"/>
      <c r="C1054" s="49"/>
      <c r="D1054" s="27" t="s">
        <v>14</v>
      </c>
      <c r="E1054" s="33">
        <v>30.21</v>
      </c>
      <c r="F1054" s="45">
        <v>180</v>
      </c>
      <c r="G1054" s="45">
        <f t="shared" si="41"/>
        <v>5437.8</v>
      </c>
    </row>
    <row r="1055" customHeight="1" spans="1:7">
      <c r="A1055" s="25"/>
      <c r="B1055" s="26"/>
      <c r="C1055" s="49"/>
      <c r="D1055" s="27" t="s">
        <v>14</v>
      </c>
      <c r="E1055" s="33">
        <v>56.43</v>
      </c>
      <c r="F1055" s="45">
        <v>180</v>
      </c>
      <c r="G1055" s="45">
        <f t="shared" si="41"/>
        <v>10157.4</v>
      </c>
    </row>
    <row r="1056" customHeight="1" spans="1:7">
      <c r="A1056" s="25"/>
      <c r="B1056" s="26"/>
      <c r="C1056" s="49"/>
      <c r="D1056" s="27" t="s">
        <v>14</v>
      </c>
      <c r="E1056" s="33">
        <v>22.82</v>
      </c>
      <c r="F1056" s="45">
        <v>180</v>
      </c>
      <c r="G1056" s="45">
        <f t="shared" si="41"/>
        <v>4107.6</v>
      </c>
    </row>
    <row r="1057" customHeight="1" spans="1:7">
      <c r="A1057" s="25"/>
      <c r="B1057" s="26"/>
      <c r="C1057" s="49"/>
      <c r="D1057" s="27" t="s">
        <v>14</v>
      </c>
      <c r="E1057" s="33">
        <v>49.94</v>
      </c>
      <c r="F1057" s="45">
        <v>180</v>
      </c>
      <c r="G1057" s="45">
        <f t="shared" si="41"/>
        <v>8989.2</v>
      </c>
    </row>
    <row r="1058" customHeight="1" spans="1:7">
      <c r="A1058" s="25"/>
      <c r="B1058" s="26"/>
      <c r="C1058" s="49"/>
      <c r="D1058" s="27" t="s">
        <v>14</v>
      </c>
      <c r="E1058" s="33">
        <v>14.4</v>
      </c>
      <c r="F1058" s="45">
        <v>180</v>
      </c>
      <c r="G1058" s="45">
        <f t="shared" si="41"/>
        <v>2592</v>
      </c>
    </row>
    <row r="1059" customHeight="1" spans="1:7">
      <c r="A1059" s="25"/>
      <c r="B1059" s="26"/>
      <c r="C1059" s="49"/>
      <c r="D1059" s="27" t="s">
        <v>14</v>
      </c>
      <c r="E1059" s="33">
        <v>8.1</v>
      </c>
      <c r="F1059" s="45">
        <v>180</v>
      </c>
      <c r="G1059" s="45">
        <f t="shared" si="41"/>
        <v>1458</v>
      </c>
    </row>
    <row r="1060" customHeight="1" spans="1:7">
      <c r="A1060" s="25"/>
      <c r="B1060" s="26"/>
      <c r="C1060" s="35"/>
      <c r="D1060" s="27" t="s">
        <v>14</v>
      </c>
      <c r="E1060" s="33">
        <v>6</v>
      </c>
      <c r="F1060" s="45">
        <v>180</v>
      </c>
      <c r="G1060" s="45">
        <f t="shared" ref="G1060:G1085" si="42">E1060*F1060</f>
        <v>1080</v>
      </c>
    </row>
    <row r="1061" customHeight="1" spans="1:7">
      <c r="A1061" s="25"/>
      <c r="B1061" s="26"/>
      <c r="C1061" s="32" t="s">
        <v>95</v>
      </c>
      <c r="D1061" s="27" t="s">
        <v>14</v>
      </c>
      <c r="E1061" s="33">
        <v>11.8</v>
      </c>
      <c r="F1061" s="45">
        <v>80</v>
      </c>
      <c r="G1061" s="45">
        <f t="shared" si="42"/>
        <v>944</v>
      </c>
    </row>
    <row r="1062" customHeight="1" spans="1:7">
      <c r="A1062" s="25"/>
      <c r="B1062" s="26"/>
      <c r="C1062" s="32" t="s">
        <v>624</v>
      </c>
      <c r="D1062" s="27" t="s">
        <v>14</v>
      </c>
      <c r="E1062" s="33">
        <v>11</v>
      </c>
      <c r="F1062" s="45">
        <v>180</v>
      </c>
      <c r="G1062" s="45">
        <f t="shared" si="42"/>
        <v>1980</v>
      </c>
    </row>
    <row r="1063" customHeight="1" spans="1:7">
      <c r="A1063" s="25"/>
      <c r="B1063" s="26"/>
      <c r="C1063" s="32" t="s">
        <v>354</v>
      </c>
      <c r="D1063" s="27" t="s">
        <v>14</v>
      </c>
      <c r="E1063" s="33">
        <v>1.45</v>
      </c>
      <c r="F1063" s="45">
        <v>140</v>
      </c>
      <c r="G1063" s="45">
        <f t="shared" si="42"/>
        <v>203</v>
      </c>
    </row>
    <row r="1064" customHeight="1" spans="1:7">
      <c r="A1064" s="25"/>
      <c r="B1064" s="26"/>
      <c r="C1064" s="32"/>
      <c r="D1064" s="27" t="s">
        <v>14</v>
      </c>
      <c r="E1064" s="33">
        <v>16.63</v>
      </c>
      <c r="F1064" s="45">
        <v>140</v>
      </c>
      <c r="G1064" s="45">
        <f t="shared" si="42"/>
        <v>2328.2</v>
      </c>
    </row>
    <row r="1065" customHeight="1" spans="1:7">
      <c r="A1065" s="25"/>
      <c r="B1065" s="26"/>
      <c r="C1065" s="32"/>
      <c r="D1065" s="27" t="s">
        <v>14</v>
      </c>
      <c r="E1065" s="33">
        <v>3.9</v>
      </c>
      <c r="F1065" s="45">
        <v>140</v>
      </c>
      <c r="G1065" s="45">
        <f t="shared" si="42"/>
        <v>546</v>
      </c>
    </row>
    <row r="1066" customHeight="1" spans="1:7">
      <c r="A1066" s="25"/>
      <c r="B1066" s="26"/>
      <c r="C1066" s="32" t="s">
        <v>141</v>
      </c>
      <c r="D1066" s="27" t="s">
        <v>77</v>
      </c>
      <c r="E1066" s="33">
        <v>10.7</v>
      </c>
      <c r="F1066" s="45">
        <v>100</v>
      </c>
      <c r="G1066" s="45">
        <f t="shared" si="42"/>
        <v>1070</v>
      </c>
    </row>
    <row r="1067" customHeight="1" spans="1:7">
      <c r="A1067" s="25"/>
      <c r="B1067" s="26"/>
      <c r="C1067" s="32"/>
      <c r="D1067" s="27" t="s">
        <v>77</v>
      </c>
      <c r="E1067" s="33">
        <v>16.2</v>
      </c>
      <c r="F1067" s="45">
        <v>100</v>
      </c>
      <c r="G1067" s="45">
        <f t="shared" si="42"/>
        <v>1620</v>
      </c>
    </row>
    <row r="1068" customHeight="1" spans="1:7">
      <c r="A1068" s="25"/>
      <c r="B1068" s="26"/>
      <c r="C1068" s="32"/>
      <c r="D1068" s="27" t="s">
        <v>77</v>
      </c>
      <c r="E1068" s="33">
        <v>2.7</v>
      </c>
      <c r="F1068" s="45">
        <v>100</v>
      </c>
      <c r="G1068" s="45">
        <f t="shared" si="42"/>
        <v>270</v>
      </c>
    </row>
    <row r="1069" customHeight="1" spans="1:7">
      <c r="A1069" s="25"/>
      <c r="B1069" s="26"/>
      <c r="C1069" s="32"/>
      <c r="D1069" s="27" t="s">
        <v>77</v>
      </c>
      <c r="E1069" s="33">
        <v>1.8</v>
      </c>
      <c r="F1069" s="45">
        <v>100</v>
      </c>
      <c r="G1069" s="45">
        <f t="shared" si="42"/>
        <v>180</v>
      </c>
    </row>
    <row r="1070" customHeight="1" spans="1:7">
      <c r="A1070" s="25"/>
      <c r="B1070" s="26"/>
      <c r="C1070" s="32"/>
      <c r="D1070" s="27" t="s">
        <v>77</v>
      </c>
      <c r="E1070" s="33">
        <v>4.5</v>
      </c>
      <c r="F1070" s="45">
        <v>100</v>
      </c>
      <c r="G1070" s="45">
        <f t="shared" si="42"/>
        <v>450</v>
      </c>
    </row>
    <row r="1071" customHeight="1" spans="1:7">
      <c r="A1071" s="25"/>
      <c r="B1071" s="26"/>
      <c r="C1071" s="32" t="s">
        <v>96</v>
      </c>
      <c r="D1071" s="27" t="s">
        <v>77</v>
      </c>
      <c r="E1071" s="33">
        <v>3.2</v>
      </c>
      <c r="F1071" s="45">
        <v>65</v>
      </c>
      <c r="G1071" s="45">
        <f t="shared" si="42"/>
        <v>208</v>
      </c>
    </row>
    <row r="1072" customHeight="1" spans="1:7">
      <c r="A1072" s="25"/>
      <c r="B1072" s="26"/>
      <c r="C1072" s="32" t="s">
        <v>154</v>
      </c>
      <c r="D1072" s="27" t="s">
        <v>14</v>
      </c>
      <c r="E1072" s="33">
        <v>0.38</v>
      </c>
      <c r="F1072" s="45">
        <v>120</v>
      </c>
      <c r="G1072" s="45">
        <f t="shared" si="42"/>
        <v>45.6</v>
      </c>
    </row>
    <row r="1073" customHeight="1" spans="1:7">
      <c r="A1073" s="25"/>
      <c r="B1073" s="26"/>
      <c r="C1073" s="32"/>
      <c r="D1073" s="27" t="s">
        <v>14</v>
      </c>
      <c r="E1073" s="33">
        <v>0.26</v>
      </c>
      <c r="F1073" s="45">
        <v>120</v>
      </c>
      <c r="G1073" s="45">
        <f t="shared" si="42"/>
        <v>31.2</v>
      </c>
    </row>
    <row r="1074" customHeight="1" spans="1:7">
      <c r="A1074" s="25"/>
      <c r="B1074" s="26"/>
      <c r="C1074" s="32" t="s">
        <v>143</v>
      </c>
      <c r="D1074" s="27" t="s">
        <v>14</v>
      </c>
      <c r="E1074" s="33">
        <v>1.74</v>
      </c>
      <c r="F1074" s="45">
        <v>180</v>
      </c>
      <c r="G1074" s="45">
        <f t="shared" si="42"/>
        <v>313.2</v>
      </c>
    </row>
    <row r="1075" customHeight="1" spans="1:7">
      <c r="A1075" s="25"/>
      <c r="B1075" s="26"/>
      <c r="C1075" s="32"/>
      <c r="D1075" s="27" t="s">
        <v>14</v>
      </c>
      <c r="E1075" s="33">
        <v>0.95</v>
      </c>
      <c r="F1075" s="45">
        <v>180</v>
      </c>
      <c r="G1075" s="45">
        <f t="shared" si="42"/>
        <v>171</v>
      </c>
    </row>
    <row r="1076" customHeight="1" spans="1:7">
      <c r="A1076" s="25"/>
      <c r="B1076" s="26"/>
      <c r="C1076" s="32" t="s">
        <v>321</v>
      </c>
      <c r="D1076" s="27" t="s">
        <v>77</v>
      </c>
      <c r="E1076" s="33">
        <v>23.63</v>
      </c>
      <c r="F1076" s="45">
        <v>120</v>
      </c>
      <c r="G1076" s="45">
        <f t="shared" si="42"/>
        <v>2835.6</v>
      </c>
    </row>
    <row r="1077" customHeight="1" spans="1:7">
      <c r="A1077" s="25"/>
      <c r="B1077" s="26"/>
      <c r="C1077" s="32"/>
      <c r="D1077" s="27" t="s">
        <v>77</v>
      </c>
      <c r="E1077" s="33">
        <v>66.37</v>
      </c>
      <c r="F1077" s="45">
        <v>120</v>
      </c>
      <c r="G1077" s="45">
        <f t="shared" si="42"/>
        <v>7964.4</v>
      </c>
    </row>
    <row r="1078" customHeight="1" spans="1:7">
      <c r="A1078" s="25"/>
      <c r="B1078" s="26"/>
      <c r="C1078" s="32" t="s">
        <v>142</v>
      </c>
      <c r="D1078" s="27" t="s">
        <v>14</v>
      </c>
      <c r="E1078" s="33">
        <v>0.84</v>
      </c>
      <c r="F1078" s="45">
        <v>340</v>
      </c>
      <c r="G1078" s="45">
        <f t="shared" si="42"/>
        <v>285.6</v>
      </c>
    </row>
    <row r="1079" customHeight="1" spans="1:7">
      <c r="A1079" s="25"/>
      <c r="B1079" s="26"/>
      <c r="C1079" s="32" t="s">
        <v>320</v>
      </c>
      <c r="D1079" s="27" t="s">
        <v>14</v>
      </c>
      <c r="E1079" s="44">
        <v>2.89</v>
      </c>
      <c r="F1079" s="45">
        <v>340</v>
      </c>
      <c r="G1079" s="45">
        <f t="shared" si="42"/>
        <v>982.6</v>
      </c>
    </row>
    <row r="1080" customHeight="1" spans="1:7">
      <c r="A1080" s="25"/>
      <c r="B1080" s="26"/>
      <c r="C1080" s="32" t="s">
        <v>525</v>
      </c>
      <c r="D1080" s="27" t="s">
        <v>98</v>
      </c>
      <c r="E1080" s="44">
        <v>1</v>
      </c>
      <c r="F1080" s="45">
        <v>400</v>
      </c>
      <c r="G1080" s="45">
        <f t="shared" si="42"/>
        <v>400</v>
      </c>
    </row>
    <row r="1081" customHeight="1" spans="1:7">
      <c r="A1081" s="25"/>
      <c r="B1081" s="26"/>
      <c r="C1081" s="32" t="s">
        <v>138</v>
      </c>
      <c r="D1081" s="27" t="s">
        <v>38</v>
      </c>
      <c r="E1081" s="44">
        <v>1</v>
      </c>
      <c r="F1081" s="45">
        <v>1000</v>
      </c>
      <c r="G1081" s="45">
        <f t="shared" si="42"/>
        <v>1000</v>
      </c>
    </row>
    <row r="1082" customHeight="1" spans="1:7">
      <c r="A1082" s="25"/>
      <c r="B1082" s="26"/>
      <c r="C1082" s="32" t="s">
        <v>369</v>
      </c>
      <c r="D1082" s="27" t="s">
        <v>38</v>
      </c>
      <c r="E1082" s="33">
        <v>1</v>
      </c>
      <c r="F1082" s="45">
        <v>2000</v>
      </c>
      <c r="G1082" s="45">
        <f t="shared" si="42"/>
        <v>2000</v>
      </c>
    </row>
    <row r="1083" customHeight="1" spans="1:7">
      <c r="A1083" s="25"/>
      <c r="B1083" s="26"/>
      <c r="C1083" s="32" t="s">
        <v>99</v>
      </c>
      <c r="D1083" s="27" t="s">
        <v>14</v>
      </c>
      <c r="E1083" s="33">
        <v>17.5</v>
      </c>
      <c r="F1083" s="45">
        <v>70</v>
      </c>
      <c r="G1083" s="45">
        <f t="shared" si="42"/>
        <v>1225</v>
      </c>
    </row>
    <row r="1084" customHeight="1" spans="1:7">
      <c r="A1084" s="25"/>
      <c r="B1084" s="26"/>
      <c r="C1084" s="32" t="s">
        <v>146</v>
      </c>
      <c r="D1084" s="27" t="s">
        <v>77</v>
      </c>
      <c r="E1084" s="33">
        <v>216.96</v>
      </c>
      <c r="F1084" s="45">
        <v>820</v>
      </c>
      <c r="G1084" s="45">
        <f t="shared" si="42"/>
        <v>177907.2</v>
      </c>
    </row>
    <row r="1085" customHeight="1" spans="1:7">
      <c r="A1085" s="25"/>
      <c r="B1085" s="26"/>
      <c r="C1085" s="32" t="s">
        <v>79</v>
      </c>
      <c r="D1085" s="27" t="s">
        <v>77</v>
      </c>
      <c r="E1085" s="33">
        <v>155.91</v>
      </c>
      <c r="F1085" s="45">
        <v>560</v>
      </c>
      <c r="G1085" s="45">
        <f t="shared" si="42"/>
        <v>87309.6</v>
      </c>
    </row>
    <row r="1086" customHeight="1" spans="1:7">
      <c r="A1086" s="25"/>
      <c r="B1086" s="26" t="s">
        <v>23</v>
      </c>
      <c r="C1086" s="27"/>
      <c r="D1086" s="27"/>
      <c r="E1086" s="44"/>
      <c r="F1086" s="45"/>
      <c r="G1086" s="60">
        <f>SUM(G1012:G1085)</f>
        <v>362681.75</v>
      </c>
    </row>
    <row r="1087" customHeight="1" spans="1:7">
      <c r="A1087" s="25">
        <v>24</v>
      </c>
      <c r="B1087" s="40" t="s">
        <v>625</v>
      </c>
      <c r="C1087" s="27" t="s">
        <v>18</v>
      </c>
      <c r="D1087" s="27" t="s">
        <v>12</v>
      </c>
      <c r="E1087" s="50">
        <v>3</v>
      </c>
      <c r="F1087" s="45">
        <v>120</v>
      </c>
      <c r="G1087" s="45">
        <f t="shared" ref="G1087:G1105" si="43">E1087*F1087</f>
        <v>360</v>
      </c>
    </row>
    <row r="1088" customHeight="1" spans="1:7">
      <c r="A1088" s="25"/>
      <c r="B1088" s="41"/>
      <c r="C1088" s="27" t="s">
        <v>94</v>
      </c>
      <c r="D1088" s="27" t="s">
        <v>12</v>
      </c>
      <c r="E1088" s="50">
        <v>3</v>
      </c>
      <c r="F1088" s="45">
        <v>120</v>
      </c>
      <c r="G1088" s="45">
        <f t="shared" si="43"/>
        <v>360</v>
      </c>
    </row>
    <row r="1089" customHeight="1" spans="1:7">
      <c r="A1089" s="25"/>
      <c r="B1089" s="41"/>
      <c r="C1089" s="27" t="s">
        <v>115</v>
      </c>
      <c r="D1089" s="27" t="s">
        <v>12</v>
      </c>
      <c r="E1089" s="50">
        <v>2</v>
      </c>
      <c r="F1089" s="45">
        <v>20</v>
      </c>
      <c r="G1089" s="45">
        <f t="shared" si="43"/>
        <v>40</v>
      </c>
    </row>
    <row r="1090" customHeight="1" spans="1:7">
      <c r="A1090" s="25"/>
      <c r="B1090" s="41"/>
      <c r="C1090" s="27" t="s">
        <v>110</v>
      </c>
      <c r="D1090" s="27" t="s">
        <v>12</v>
      </c>
      <c r="E1090" s="50">
        <v>2</v>
      </c>
      <c r="F1090" s="45">
        <v>200</v>
      </c>
      <c r="G1090" s="45">
        <f t="shared" si="43"/>
        <v>400</v>
      </c>
    </row>
    <row r="1091" customHeight="1" spans="1:7">
      <c r="A1091" s="25"/>
      <c r="B1091" s="41"/>
      <c r="C1091" s="27" t="s">
        <v>92</v>
      </c>
      <c r="D1091" s="27" t="s">
        <v>12</v>
      </c>
      <c r="E1091" s="50">
        <v>2</v>
      </c>
      <c r="F1091" s="45">
        <v>220</v>
      </c>
      <c r="G1091" s="45">
        <f t="shared" si="43"/>
        <v>440</v>
      </c>
    </row>
    <row r="1092" customHeight="1" spans="1:7">
      <c r="A1092" s="25"/>
      <c r="B1092" s="41"/>
      <c r="C1092" s="27" t="s">
        <v>50</v>
      </c>
      <c r="D1092" s="27" t="s">
        <v>12</v>
      </c>
      <c r="E1092" s="50">
        <v>1</v>
      </c>
      <c r="F1092" s="45">
        <v>220</v>
      </c>
      <c r="G1092" s="45">
        <f t="shared" si="43"/>
        <v>220</v>
      </c>
    </row>
    <row r="1093" customHeight="1" spans="1:7">
      <c r="A1093" s="25"/>
      <c r="B1093" s="41"/>
      <c r="C1093" s="27" t="s">
        <v>51</v>
      </c>
      <c r="D1093" s="27" t="s">
        <v>12</v>
      </c>
      <c r="E1093" s="50">
        <v>1</v>
      </c>
      <c r="F1093" s="45">
        <v>20</v>
      </c>
      <c r="G1093" s="45">
        <f t="shared" si="43"/>
        <v>20</v>
      </c>
    </row>
    <row r="1094" customHeight="1" spans="1:7">
      <c r="A1094" s="25"/>
      <c r="B1094" s="41"/>
      <c r="C1094" s="27" t="s">
        <v>66</v>
      </c>
      <c r="D1094" s="27" t="s">
        <v>12</v>
      </c>
      <c r="E1094" s="50">
        <v>1</v>
      </c>
      <c r="F1094" s="45">
        <v>100</v>
      </c>
      <c r="G1094" s="45">
        <f t="shared" si="43"/>
        <v>100</v>
      </c>
    </row>
    <row r="1095" customHeight="1" spans="1:7">
      <c r="A1095" s="25"/>
      <c r="B1095" s="41"/>
      <c r="C1095" s="27" t="s">
        <v>31</v>
      </c>
      <c r="D1095" s="27" t="s">
        <v>12</v>
      </c>
      <c r="E1095" s="50">
        <v>1</v>
      </c>
      <c r="F1095" s="45">
        <v>100</v>
      </c>
      <c r="G1095" s="45">
        <f t="shared" si="43"/>
        <v>100</v>
      </c>
    </row>
    <row r="1096" customHeight="1" spans="1:7">
      <c r="A1096" s="25"/>
      <c r="B1096" s="41"/>
      <c r="C1096" s="27" t="s">
        <v>30</v>
      </c>
      <c r="D1096" s="27" t="s">
        <v>12</v>
      </c>
      <c r="E1096" s="50">
        <v>1</v>
      </c>
      <c r="F1096" s="45">
        <v>100</v>
      </c>
      <c r="G1096" s="45">
        <f t="shared" si="43"/>
        <v>100</v>
      </c>
    </row>
    <row r="1097" customHeight="1" spans="1:7">
      <c r="A1097" s="25"/>
      <c r="B1097" s="41"/>
      <c r="C1097" s="27" t="s">
        <v>46</v>
      </c>
      <c r="D1097" s="27" t="s">
        <v>12</v>
      </c>
      <c r="E1097" s="50">
        <v>4</v>
      </c>
      <c r="F1097" s="45">
        <v>20</v>
      </c>
      <c r="G1097" s="45">
        <f t="shared" si="43"/>
        <v>80</v>
      </c>
    </row>
    <row r="1098" customHeight="1" spans="1:7">
      <c r="A1098" s="25"/>
      <c r="B1098" s="41"/>
      <c r="C1098" s="27" t="s">
        <v>150</v>
      </c>
      <c r="D1098" s="27" t="s">
        <v>12</v>
      </c>
      <c r="E1098" s="50">
        <v>1</v>
      </c>
      <c r="F1098" s="45">
        <v>100</v>
      </c>
      <c r="G1098" s="45">
        <f t="shared" si="43"/>
        <v>100</v>
      </c>
    </row>
    <row r="1099" customHeight="1" spans="1:7">
      <c r="A1099" s="25"/>
      <c r="B1099" s="41"/>
      <c r="C1099" s="56" t="s">
        <v>51</v>
      </c>
      <c r="D1099" s="27" t="s">
        <v>12</v>
      </c>
      <c r="E1099" s="50">
        <v>4</v>
      </c>
      <c r="F1099" s="45">
        <v>10</v>
      </c>
      <c r="G1099" s="45">
        <f t="shared" si="43"/>
        <v>40</v>
      </c>
    </row>
    <row r="1100" customHeight="1" spans="1:7">
      <c r="A1100" s="25"/>
      <c r="B1100" s="41"/>
      <c r="C1100" s="56" t="s">
        <v>88</v>
      </c>
      <c r="D1100" s="27" t="s">
        <v>12</v>
      </c>
      <c r="E1100" s="50">
        <v>1</v>
      </c>
      <c r="F1100" s="45">
        <v>220</v>
      </c>
      <c r="G1100" s="45">
        <f t="shared" si="43"/>
        <v>220</v>
      </c>
    </row>
    <row r="1101" customHeight="1" spans="1:7">
      <c r="A1101" s="25"/>
      <c r="B1101" s="41"/>
      <c r="C1101" s="56" t="s">
        <v>31</v>
      </c>
      <c r="D1101" s="27" t="s">
        <v>12</v>
      </c>
      <c r="E1101" s="50">
        <v>1</v>
      </c>
      <c r="F1101" s="45">
        <v>100</v>
      </c>
      <c r="G1101" s="45">
        <f t="shared" si="43"/>
        <v>100</v>
      </c>
    </row>
    <row r="1102" customHeight="1" spans="1:7">
      <c r="A1102" s="25"/>
      <c r="B1102" s="41"/>
      <c r="C1102" s="56" t="s">
        <v>56</v>
      </c>
      <c r="D1102" s="27" t="s">
        <v>12</v>
      </c>
      <c r="E1102" s="50">
        <v>1</v>
      </c>
      <c r="F1102" s="45">
        <v>10</v>
      </c>
      <c r="G1102" s="45">
        <f t="shared" si="43"/>
        <v>10</v>
      </c>
    </row>
    <row r="1103" customHeight="1" spans="1:7">
      <c r="A1103" s="25"/>
      <c r="B1103" s="41"/>
      <c r="C1103" s="56" t="s">
        <v>50</v>
      </c>
      <c r="D1103" s="27" t="s">
        <v>12</v>
      </c>
      <c r="E1103" s="50">
        <v>2</v>
      </c>
      <c r="F1103" s="45">
        <v>220</v>
      </c>
      <c r="G1103" s="45">
        <f t="shared" si="43"/>
        <v>440</v>
      </c>
    </row>
    <row r="1104" customHeight="1" spans="1:7">
      <c r="A1104" s="25"/>
      <c r="B1104" s="41"/>
      <c r="C1104" s="27" t="s">
        <v>78</v>
      </c>
      <c r="D1104" s="27" t="s">
        <v>14</v>
      </c>
      <c r="E1104" s="44">
        <v>13.59</v>
      </c>
      <c r="F1104" s="45">
        <v>180</v>
      </c>
      <c r="G1104" s="45">
        <f t="shared" si="43"/>
        <v>2446.2</v>
      </c>
    </row>
    <row r="1105" ht="43" customHeight="1" spans="1:7">
      <c r="A1105" s="25"/>
      <c r="B1105" s="48"/>
      <c r="C1105" s="46" t="s">
        <v>573</v>
      </c>
      <c r="D1105" s="27" t="s">
        <v>38</v>
      </c>
      <c r="E1105" s="44">
        <v>1</v>
      </c>
      <c r="F1105" s="45">
        <v>250</v>
      </c>
      <c r="G1105" s="45">
        <f t="shared" si="43"/>
        <v>250</v>
      </c>
    </row>
    <row r="1106" customHeight="1" spans="1:7">
      <c r="A1106" s="25"/>
      <c r="B1106" s="26" t="s">
        <v>23</v>
      </c>
      <c r="C1106" s="27"/>
      <c r="D1106" s="27"/>
      <c r="E1106" s="44"/>
      <c r="F1106" s="45"/>
      <c r="G1106" s="60">
        <f>SUM(G1087:G1105)</f>
        <v>5826.2</v>
      </c>
    </row>
    <row r="1107" customHeight="1" spans="1:7">
      <c r="A1107" s="25">
        <v>25</v>
      </c>
      <c r="B1107" s="26" t="s">
        <v>626</v>
      </c>
      <c r="C1107" s="27" t="s">
        <v>18</v>
      </c>
      <c r="D1107" s="27" t="s">
        <v>12</v>
      </c>
      <c r="E1107" s="50">
        <v>8</v>
      </c>
      <c r="F1107" s="45">
        <v>120</v>
      </c>
      <c r="G1107" s="45">
        <f t="shared" ref="G1107:G1149" si="44">E1107*F1107</f>
        <v>960</v>
      </c>
    </row>
    <row r="1108" customHeight="1" spans="1:7">
      <c r="A1108" s="25"/>
      <c r="B1108" s="26"/>
      <c r="C1108" s="27" t="s">
        <v>11</v>
      </c>
      <c r="D1108" s="27" t="s">
        <v>12</v>
      </c>
      <c r="E1108" s="50">
        <v>5</v>
      </c>
      <c r="F1108" s="45">
        <v>220</v>
      </c>
      <c r="G1108" s="45">
        <f t="shared" si="44"/>
        <v>1100</v>
      </c>
    </row>
    <row r="1109" customHeight="1" spans="1:7">
      <c r="A1109" s="25"/>
      <c r="B1109" s="26"/>
      <c r="C1109" s="27" t="s">
        <v>56</v>
      </c>
      <c r="D1109" s="27" t="s">
        <v>12</v>
      </c>
      <c r="E1109" s="50">
        <v>1</v>
      </c>
      <c r="F1109" s="45">
        <v>10</v>
      </c>
      <c r="G1109" s="45">
        <f t="shared" si="44"/>
        <v>10</v>
      </c>
    </row>
    <row r="1110" customHeight="1" spans="1:7">
      <c r="A1110" s="25"/>
      <c r="B1110" s="26"/>
      <c r="C1110" s="27" t="s">
        <v>19</v>
      </c>
      <c r="D1110" s="27" t="s">
        <v>12</v>
      </c>
      <c r="E1110" s="50">
        <v>16</v>
      </c>
      <c r="F1110" s="45">
        <v>20</v>
      </c>
      <c r="G1110" s="45">
        <f t="shared" si="44"/>
        <v>320</v>
      </c>
    </row>
    <row r="1111" customHeight="1" spans="1:7">
      <c r="A1111" s="25"/>
      <c r="B1111" s="26"/>
      <c r="C1111" s="27" t="s">
        <v>46</v>
      </c>
      <c r="D1111" s="27" t="s">
        <v>12</v>
      </c>
      <c r="E1111" s="50">
        <v>6</v>
      </c>
      <c r="F1111" s="45">
        <v>20</v>
      </c>
      <c r="G1111" s="45">
        <f t="shared" si="44"/>
        <v>120</v>
      </c>
    </row>
    <row r="1112" customHeight="1" spans="1:7">
      <c r="A1112" s="25"/>
      <c r="B1112" s="26"/>
      <c r="C1112" s="27" t="s">
        <v>50</v>
      </c>
      <c r="D1112" s="27" t="s">
        <v>12</v>
      </c>
      <c r="E1112" s="50">
        <v>1</v>
      </c>
      <c r="F1112" s="45">
        <v>220</v>
      </c>
      <c r="G1112" s="45">
        <f t="shared" si="44"/>
        <v>220</v>
      </c>
    </row>
    <row r="1113" customHeight="1" spans="1:7">
      <c r="A1113" s="25"/>
      <c r="B1113" s="26"/>
      <c r="C1113" s="27" t="s">
        <v>45</v>
      </c>
      <c r="D1113" s="27" t="s">
        <v>12</v>
      </c>
      <c r="E1113" s="50">
        <v>4</v>
      </c>
      <c r="F1113" s="45">
        <v>90</v>
      </c>
      <c r="G1113" s="45">
        <f t="shared" si="44"/>
        <v>360</v>
      </c>
    </row>
    <row r="1114" customHeight="1" spans="1:7">
      <c r="A1114" s="25"/>
      <c r="B1114" s="26"/>
      <c r="C1114" s="27" t="s">
        <v>352</v>
      </c>
      <c r="D1114" s="27" t="s">
        <v>12</v>
      </c>
      <c r="E1114" s="50">
        <v>2</v>
      </c>
      <c r="F1114" s="45">
        <v>5</v>
      </c>
      <c r="G1114" s="45">
        <f t="shared" si="44"/>
        <v>10</v>
      </c>
    </row>
    <row r="1115" customHeight="1" spans="1:7">
      <c r="A1115" s="25"/>
      <c r="B1115" s="26"/>
      <c r="C1115" s="27" t="s">
        <v>32</v>
      </c>
      <c r="D1115" s="27" t="s">
        <v>12</v>
      </c>
      <c r="E1115" s="50">
        <v>2</v>
      </c>
      <c r="F1115" s="45">
        <v>220</v>
      </c>
      <c r="G1115" s="45">
        <f t="shared" si="44"/>
        <v>440</v>
      </c>
    </row>
    <row r="1116" customHeight="1" spans="1:7">
      <c r="A1116" s="25"/>
      <c r="B1116" s="26"/>
      <c r="C1116" s="27" t="s">
        <v>338</v>
      </c>
      <c r="D1116" s="27" t="s">
        <v>12</v>
      </c>
      <c r="E1116" s="50">
        <v>2</v>
      </c>
      <c r="F1116" s="45">
        <v>90</v>
      </c>
      <c r="G1116" s="45">
        <f t="shared" si="44"/>
        <v>180</v>
      </c>
    </row>
    <row r="1117" customHeight="1" spans="1:7">
      <c r="A1117" s="25"/>
      <c r="B1117" s="26"/>
      <c r="C1117" s="27" t="s">
        <v>92</v>
      </c>
      <c r="D1117" s="27" t="s">
        <v>12</v>
      </c>
      <c r="E1117" s="50">
        <v>2</v>
      </c>
      <c r="F1117" s="45">
        <v>220</v>
      </c>
      <c r="G1117" s="45">
        <f t="shared" si="44"/>
        <v>440</v>
      </c>
    </row>
    <row r="1118" customHeight="1" spans="1:7">
      <c r="A1118" s="25"/>
      <c r="B1118" s="26"/>
      <c r="C1118" s="27" t="s">
        <v>252</v>
      </c>
      <c r="D1118" s="27" t="s">
        <v>12</v>
      </c>
      <c r="E1118" s="50">
        <v>3</v>
      </c>
      <c r="F1118" s="45">
        <v>15</v>
      </c>
      <c r="G1118" s="45">
        <f t="shared" si="44"/>
        <v>45</v>
      </c>
    </row>
    <row r="1119" customHeight="1" spans="1:7">
      <c r="A1119" s="25"/>
      <c r="B1119" s="26"/>
      <c r="C1119" s="27" t="s">
        <v>116</v>
      </c>
      <c r="D1119" s="27" t="s">
        <v>12</v>
      </c>
      <c r="E1119" s="50">
        <v>1</v>
      </c>
      <c r="F1119" s="45">
        <v>600</v>
      </c>
      <c r="G1119" s="45">
        <f t="shared" si="44"/>
        <v>600</v>
      </c>
    </row>
    <row r="1120" customHeight="1" spans="1:7">
      <c r="A1120" s="25"/>
      <c r="B1120" s="26"/>
      <c r="C1120" s="27" t="s">
        <v>110</v>
      </c>
      <c r="D1120" s="27" t="s">
        <v>12</v>
      </c>
      <c r="E1120" s="50">
        <v>3</v>
      </c>
      <c r="F1120" s="45">
        <v>200</v>
      </c>
      <c r="G1120" s="45">
        <f t="shared" si="44"/>
        <v>600</v>
      </c>
    </row>
    <row r="1121" customHeight="1" spans="1:7">
      <c r="A1121" s="25"/>
      <c r="B1121" s="26"/>
      <c r="C1121" s="27" t="s">
        <v>115</v>
      </c>
      <c r="D1121" s="27" t="s">
        <v>12</v>
      </c>
      <c r="E1121" s="50">
        <v>6</v>
      </c>
      <c r="F1121" s="45">
        <v>20</v>
      </c>
      <c r="G1121" s="45">
        <f t="shared" si="44"/>
        <v>120</v>
      </c>
    </row>
    <row r="1122" customHeight="1" spans="1:7">
      <c r="A1122" s="25"/>
      <c r="B1122" s="26"/>
      <c r="C1122" s="27" t="s">
        <v>88</v>
      </c>
      <c r="D1122" s="27" t="s">
        <v>12</v>
      </c>
      <c r="E1122" s="50">
        <v>1</v>
      </c>
      <c r="F1122" s="45">
        <v>220</v>
      </c>
      <c r="G1122" s="45">
        <f t="shared" si="44"/>
        <v>220</v>
      </c>
    </row>
    <row r="1123" customHeight="1" spans="1:7">
      <c r="A1123" s="25"/>
      <c r="B1123" s="26"/>
      <c r="C1123" s="27" t="s">
        <v>523</v>
      </c>
      <c r="D1123" s="27" t="s">
        <v>12</v>
      </c>
      <c r="E1123" s="50">
        <v>13</v>
      </c>
      <c r="F1123" s="45">
        <v>10</v>
      </c>
      <c r="G1123" s="45">
        <f t="shared" si="44"/>
        <v>130</v>
      </c>
    </row>
    <row r="1124" customHeight="1" spans="1:7">
      <c r="A1124" s="25"/>
      <c r="B1124" s="26"/>
      <c r="C1124" s="27" t="s">
        <v>372</v>
      </c>
      <c r="D1124" s="27" t="s">
        <v>12</v>
      </c>
      <c r="E1124" s="50">
        <v>1</v>
      </c>
      <c r="F1124" s="45">
        <v>120</v>
      </c>
      <c r="G1124" s="45">
        <f t="shared" si="44"/>
        <v>120</v>
      </c>
    </row>
    <row r="1125" customHeight="1" spans="1:7">
      <c r="A1125" s="25"/>
      <c r="B1125" s="26"/>
      <c r="C1125" s="27" t="s">
        <v>161</v>
      </c>
      <c r="D1125" s="27" t="s">
        <v>12</v>
      </c>
      <c r="E1125" s="50">
        <v>2</v>
      </c>
      <c r="F1125" s="45">
        <v>90</v>
      </c>
      <c r="G1125" s="45">
        <f t="shared" si="44"/>
        <v>180</v>
      </c>
    </row>
    <row r="1126" customHeight="1" spans="1:7">
      <c r="A1126" s="25"/>
      <c r="B1126" s="26"/>
      <c r="C1126" s="27" t="s">
        <v>538</v>
      </c>
      <c r="D1126" s="27" t="s">
        <v>12</v>
      </c>
      <c r="E1126" s="50">
        <v>44</v>
      </c>
      <c r="F1126" s="45">
        <v>20</v>
      </c>
      <c r="G1126" s="45">
        <f t="shared" si="44"/>
        <v>880</v>
      </c>
    </row>
    <row r="1127" customHeight="1" spans="1:7">
      <c r="A1127" s="25"/>
      <c r="B1127" s="26"/>
      <c r="C1127" s="27" t="s">
        <v>44</v>
      </c>
      <c r="D1127" s="27" t="s">
        <v>12</v>
      </c>
      <c r="E1127" s="50">
        <v>7</v>
      </c>
      <c r="F1127" s="45">
        <v>120</v>
      </c>
      <c r="G1127" s="45">
        <f t="shared" si="44"/>
        <v>840</v>
      </c>
    </row>
    <row r="1128" customHeight="1" spans="1:7">
      <c r="A1128" s="25"/>
      <c r="B1128" s="26"/>
      <c r="C1128" s="27" t="s">
        <v>627</v>
      </c>
      <c r="D1128" s="27" t="s">
        <v>12</v>
      </c>
      <c r="E1128" s="50">
        <v>1</v>
      </c>
      <c r="F1128" s="45">
        <v>200</v>
      </c>
      <c r="G1128" s="45">
        <f t="shared" si="44"/>
        <v>200</v>
      </c>
    </row>
    <row r="1129" customHeight="1" spans="1:7">
      <c r="A1129" s="25"/>
      <c r="B1129" s="26"/>
      <c r="C1129" s="27" t="s">
        <v>15</v>
      </c>
      <c r="D1129" s="27" t="s">
        <v>12</v>
      </c>
      <c r="E1129" s="50">
        <v>2</v>
      </c>
      <c r="F1129" s="45">
        <v>20</v>
      </c>
      <c r="G1129" s="45">
        <f t="shared" si="44"/>
        <v>40</v>
      </c>
    </row>
    <row r="1130" customHeight="1" spans="1:7">
      <c r="A1130" s="25"/>
      <c r="B1130" s="26"/>
      <c r="C1130" s="27" t="s">
        <v>544</v>
      </c>
      <c r="D1130" s="27" t="s">
        <v>12</v>
      </c>
      <c r="E1130" s="50">
        <v>1</v>
      </c>
      <c r="F1130" s="45">
        <v>50</v>
      </c>
      <c r="G1130" s="45">
        <f t="shared" si="44"/>
        <v>50</v>
      </c>
    </row>
    <row r="1131" customHeight="1" spans="1:7">
      <c r="A1131" s="25"/>
      <c r="B1131" s="26"/>
      <c r="C1131" s="27" t="s">
        <v>338</v>
      </c>
      <c r="D1131" s="27" t="s">
        <v>12</v>
      </c>
      <c r="E1131" s="50">
        <v>1</v>
      </c>
      <c r="F1131" s="45">
        <v>90</v>
      </c>
      <c r="G1131" s="45">
        <f t="shared" si="44"/>
        <v>90</v>
      </c>
    </row>
    <row r="1132" customHeight="1" spans="1:7">
      <c r="A1132" s="25"/>
      <c r="B1132" s="26"/>
      <c r="C1132" s="27" t="s">
        <v>260</v>
      </c>
      <c r="D1132" s="27" t="s">
        <v>12</v>
      </c>
      <c r="E1132" s="50">
        <v>1</v>
      </c>
      <c r="F1132" s="45">
        <v>75</v>
      </c>
      <c r="G1132" s="45">
        <f t="shared" si="44"/>
        <v>75</v>
      </c>
    </row>
    <row r="1133" customHeight="1" spans="1:7">
      <c r="A1133" s="25"/>
      <c r="B1133" s="26"/>
      <c r="C1133" s="27" t="s">
        <v>40</v>
      </c>
      <c r="D1133" s="27" t="s">
        <v>12</v>
      </c>
      <c r="E1133" s="50">
        <v>1</v>
      </c>
      <c r="F1133" s="45">
        <v>90</v>
      </c>
      <c r="G1133" s="45">
        <f t="shared" si="44"/>
        <v>90</v>
      </c>
    </row>
    <row r="1134" customHeight="1" spans="1:7">
      <c r="A1134" s="25"/>
      <c r="B1134" s="26"/>
      <c r="C1134" s="32" t="s">
        <v>628</v>
      </c>
      <c r="D1134" s="27" t="s">
        <v>38</v>
      </c>
      <c r="E1134" s="30">
        <v>1</v>
      </c>
      <c r="F1134" s="45">
        <v>1000</v>
      </c>
      <c r="G1134" s="45">
        <f t="shared" si="44"/>
        <v>1000</v>
      </c>
    </row>
    <row r="1135" customHeight="1" spans="1:7">
      <c r="A1135" s="25"/>
      <c r="B1135" s="26"/>
      <c r="C1135" s="32" t="s">
        <v>75</v>
      </c>
      <c r="D1135" s="27" t="s">
        <v>17</v>
      </c>
      <c r="E1135" s="30">
        <v>2</v>
      </c>
      <c r="F1135" s="45">
        <v>4500</v>
      </c>
      <c r="G1135" s="45">
        <f t="shared" si="44"/>
        <v>9000</v>
      </c>
    </row>
    <row r="1136" customHeight="1" spans="1:7">
      <c r="A1136" s="25"/>
      <c r="B1136" s="26"/>
      <c r="C1136" s="32" t="s">
        <v>76</v>
      </c>
      <c r="D1136" s="27" t="s">
        <v>77</v>
      </c>
      <c r="E1136" s="62">
        <v>28.88</v>
      </c>
      <c r="F1136" s="45">
        <v>65</v>
      </c>
      <c r="G1136" s="45">
        <f t="shared" si="44"/>
        <v>1877.2</v>
      </c>
    </row>
    <row r="1137" customHeight="1" spans="1:7">
      <c r="A1137" s="25"/>
      <c r="B1137" s="26"/>
      <c r="C1137" s="32"/>
      <c r="D1137" s="27" t="s">
        <v>77</v>
      </c>
      <c r="E1137" s="62">
        <v>2.16</v>
      </c>
      <c r="F1137" s="45">
        <v>65</v>
      </c>
      <c r="G1137" s="45">
        <f t="shared" si="44"/>
        <v>140.4</v>
      </c>
    </row>
    <row r="1138" customHeight="1" spans="1:7">
      <c r="A1138" s="25"/>
      <c r="B1138" s="26"/>
      <c r="C1138" s="32"/>
      <c r="D1138" s="27" t="s">
        <v>77</v>
      </c>
      <c r="E1138" s="62">
        <v>12</v>
      </c>
      <c r="F1138" s="45">
        <v>65</v>
      </c>
      <c r="G1138" s="45">
        <f t="shared" si="44"/>
        <v>780</v>
      </c>
    </row>
    <row r="1139" customHeight="1" spans="1:7">
      <c r="A1139" s="25"/>
      <c r="B1139" s="26"/>
      <c r="C1139" s="32"/>
      <c r="D1139" s="27" t="s">
        <v>77</v>
      </c>
      <c r="E1139" s="62">
        <v>13.32</v>
      </c>
      <c r="F1139" s="45">
        <v>65</v>
      </c>
      <c r="G1139" s="45">
        <f t="shared" si="44"/>
        <v>865.8</v>
      </c>
    </row>
    <row r="1140" customHeight="1" spans="1:7">
      <c r="A1140" s="25"/>
      <c r="B1140" s="26"/>
      <c r="C1140" s="32"/>
      <c r="D1140" s="27" t="s">
        <v>77</v>
      </c>
      <c r="E1140" s="33">
        <v>7.2</v>
      </c>
      <c r="F1140" s="45">
        <v>65</v>
      </c>
      <c r="G1140" s="45">
        <f t="shared" si="44"/>
        <v>468</v>
      </c>
    </row>
    <row r="1141" customHeight="1" spans="1:7">
      <c r="A1141" s="25"/>
      <c r="B1141" s="26"/>
      <c r="C1141" s="32"/>
      <c r="D1141" s="27" t="s">
        <v>77</v>
      </c>
      <c r="E1141" s="33">
        <v>4.24</v>
      </c>
      <c r="F1141" s="45">
        <v>65</v>
      </c>
      <c r="G1141" s="45">
        <f t="shared" si="44"/>
        <v>275.6</v>
      </c>
    </row>
    <row r="1142" customHeight="1" spans="1:7">
      <c r="A1142" s="25"/>
      <c r="B1142" s="26"/>
      <c r="C1142" s="32"/>
      <c r="D1142" s="27" t="s">
        <v>77</v>
      </c>
      <c r="E1142" s="33">
        <v>18.2</v>
      </c>
      <c r="F1142" s="45">
        <v>65</v>
      </c>
      <c r="G1142" s="45">
        <f t="shared" si="44"/>
        <v>1183</v>
      </c>
    </row>
    <row r="1143" customHeight="1" spans="1:7">
      <c r="A1143" s="25"/>
      <c r="B1143" s="26"/>
      <c r="C1143" s="32"/>
      <c r="D1143" s="27" t="s">
        <v>77</v>
      </c>
      <c r="E1143" s="33">
        <v>4.28</v>
      </c>
      <c r="F1143" s="45">
        <v>65</v>
      </c>
      <c r="G1143" s="45">
        <f t="shared" si="44"/>
        <v>278.2</v>
      </c>
    </row>
    <row r="1144" customHeight="1" spans="1:7">
      <c r="A1144" s="25"/>
      <c r="B1144" s="26"/>
      <c r="C1144" s="32"/>
      <c r="D1144" s="27" t="s">
        <v>77</v>
      </c>
      <c r="E1144" s="33">
        <v>20.4</v>
      </c>
      <c r="F1144" s="45">
        <v>65</v>
      </c>
      <c r="G1144" s="45">
        <f t="shared" si="44"/>
        <v>1326</v>
      </c>
    </row>
    <row r="1145" customHeight="1" spans="1:7">
      <c r="A1145" s="25"/>
      <c r="B1145" s="26"/>
      <c r="C1145" s="32"/>
      <c r="D1145" s="27" t="s">
        <v>77</v>
      </c>
      <c r="E1145" s="33">
        <v>69.7</v>
      </c>
      <c r="F1145" s="45">
        <v>65</v>
      </c>
      <c r="G1145" s="45">
        <f t="shared" si="44"/>
        <v>4530.5</v>
      </c>
    </row>
    <row r="1146" customHeight="1" spans="1:7">
      <c r="A1146" s="25"/>
      <c r="B1146" s="26"/>
      <c r="C1146" s="32"/>
      <c r="D1146" s="27" t="s">
        <v>77</v>
      </c>
      <c r="E1146" s="33">
        <v>49.61</v>
      </c>
      <c r="F1146" s="45">
        <v>65</v>
      </c>
      <c r="G1146" s="45">
        <f t="shared" si="44"/>
        <v>3224.65</v>
      </c>
    </row>
    <row r="1147" customHeight="1" spans="1:7">
      <c r="A1147" s="25"/>
      <c r="B1147" s="26"/>
      <c r="C1147" s="32" t="s">
        <v>78</v>
      </c>
      <c r="D1147" s="27" t="s">
        <v>14</v>
      </c>
      <c r="E1147" s="33">
        <v>0.98</v>
      </c>
      <c r="F1147" s="45">
        <v>180</v>
      </c>
      <c r="G1147" s="45">
        <f t="shared" si="44"/>
        <v>176.4</v>
      </c>
    </row>
    <row r="1148" customHeight="1" spans="1:7">
      <c r="A1148" s="25"/>
      <c r="B1148" s="26"/>
      <c r="C1148" s="32"/>
      <c r="D1148" s="27" t="s">
        <v>14</v>
      </c>
      <c r="E1148" s="33">
        <v>1.02</v>
      </c>
      <c r="F1148" s="45">
        <v>180</v>
      </c>
      <c r="G1148" s="45">
        <f t="shared" si="44"/>
        <v>183.6</v>
      </c>
    </row>
    <row r="1149" customHeight="1" spans="1:7">
      <c r="A1149" s="25"/>
      <c r="B1149" s="26"/>
      <c r="C1149" s="32" t="s">
        <v>354</v>
      </c>
      <c r="D1149" s="27" t="s">
        <v>14</v>
      </c>
      <c r="E1149" s="33">
        <v>15.96</v>
      </c>
      <c r="F1149" s="45">
        <v>140</v>
      </c>
      <c r="G1149" s="45">
        <f t="shared" si="44"/>
        <v>2234.4</v>
      </c>
    </row>
    <row r="1150" customHeight="1" spans="1:7">
      <c r="A1150" s="25"/>
      <c r="B1150" s="26"/>
      <c r="C1150" s="34" t="s">
        <v>140</v>
      </c>
      <c r="D1150" s="27" t="s">
        <v>14</v>
      </c>
      <c r="E1150" s="33">
        <v>46.34</v>
      </c>
      <c r="F1150" s="45">
        <v>180</v>
      </c>
      <c r="G1150" s="45">
        <f t="shared" ref="G1150:G1175" si="45">E1150*F1150</f>
        <v>8341.2</v>
      </c>
    </row>
    <row r="1151" customHeight="1" spans="1:7">
      <c r="A1151" s="25"/>
      <c r="B1151" s="26"/>
      <c r="C1151" s="49"/>
      <c r="D1151" s="27" t="s">
        <v>14</v>
      </c>
      <c r="E1151" s="33">
        <v>1.34</v>
      </c>
      <c r="F1151" s="45">
        <v>180</v>
      </c>
      <c r="G1151" s="45">
        <f t="shared" si="45"/>
        <v>241.2</v>
      </c>
    </row>
    <row r="1152" customHeight="1" spans="1:7">
      <c r="A1152" s="25"/>
      <c r="B1152" s="26"/>
      <c r="C1152" s="35"/>
      <c r="D1152" s="27" t="s">
        <v>14</v>
      </c>
      <c r="E1152" s="33">
        <v>1.68</v>
      </c>
      <c r="F1152" s="45">
        <v>180</v>
      </c>
      <c r="G1152" s="45">
        <f t="shared" si="45"/>
        <v>302.4</v>
      </c>
    </row>
    <row r="1153" customHeight="1" spans="1:7">
      <c r="A1153" s="25"/>
      <c r="B1153" s="26"/>
      <c r="C1153" s="32" t="s">
        <v>95</v>
      </c>
      <c r="D1153" s="27" t="s">
        <v>14</v>
      </c>
      <c r="E1153" s="33">
        <v>17.3</v>
      </c>
      <c r="F1153" s="45">
        <v>80</v>
      </c>
      <c r="G1153" s="45">
        <f t="shared" si="45"/>
        <v>1384</v>
      </c>
    </row>
    <row r="1154" customHeight="1" spans="1:7">
      <c r="A1154" s="25"/>
      <c r="B1154" s="26"/>
      <c r="C1154" s="34" t="s">
        <v>139</v>
      </c>
      <c r="D1154" s="27" t="s">
        <v>14</v>
      </c>
      <c r="E1154" s="33">
        <v>4.27</v>
      </c>
      <c r="F1154" s="45">
        <v>320</v>
      </c>
      <c r="G1154" s="45">
        <f t="shared" si="45"/>
        <v>1366.4</v>
      </c>
    </row>
    <row r="1155" customHeight="1" spans="1:7">
      <c r="A1155" s="25"/>
      <c r="B1155" s="26"/>
      <c r="C1155" s="35"/>
      <c r="D1155" s="27" t="s">
        <v>14</v>
      </c>
      <c r="E1155" s="33">
        <v>6.12</v>
      </c>
      <c r="F1155" s="45">
        <v>320</v>
      </c>
      <c r="G1155" s="45">
        <f t="shared" si="45"/>
        <v>1958.4</v>
      </c>
    </row>
    <row r="1156" customHeight="1" spans="1:7">
      <c r="A1156" s="25"/>
      <c r="B1156" s="26"/>
      <c r="C1156" s="32" t="s">
        <v>611</v>
      </c>
      <c r="D1156" s="27" t="s">
        <v>14</v>
      </c>
      <c r="E1156" s="33">
        <v>0.43</v>
      </c>
      <c r="F1156" s="45">
        <v>320</v>
      </c>
      <c r="G1156" s="45">
        <f t="shared" si="45"/>
        <v>137.6</v>
      </c>
    </row>
    <row r="1157" customHeight="1" spans="1:7">
      <c r="A1157" s="25"/>
      <c r="B1157" s="26"/>
      <c r="C1157" s="32" t="s">
        <v>322</v>
      </c>
      <c r="D1157" s="27" t="s">
        <v>77</v>
      </c>
      <c r="E1157" s="33">
        <v>17.67</v>
      </c>
      <c r="F1157" s="45">
        <v>120</v>
      </c>
      <c r="G1157" s="45">
        <f t="shared" si="45"/>
        <v>2120.4</v>
      </c>
    </row>
    <row r="1158" customHeight="1" spans="1:7">
      <c r="A1158" s="25"/>
      <c r="B1158" s="26"/>
      <c r="C1158" s="32" t="s">
        <v>141</v>
      </c>
      <c r="D1158" s="27" t="s">
        <v>77</v>
      </c>
      <c r="E1158" s="33">
        <v>14</v>
      </c>
      <c r="F1158" s="45">
        <v>100</v>
      </c>
      <c r="G1158" s="45">
        <f t="shared" si="45"/>
        <v>1400</v>
      </c>
    </row>
    <row r="1159" customHeight="1" spans="1:7">
      <c r="A1159" s="25"/>
      <c r="B1159" s="26"/>
      <c r="C1159" s="32"/>
      <c r="D1159" s="27" t="s">
        <v>77</v>
      </c>
      <c r="E1159" s="33">
        <v>5.76</v>
      </c>
      <c r="F1159" s="45">
        <v>100</v>
      </c>
      <c r="G1159" s="45">
        <f t="shared" si="45"/>
        <v>576</v>
      </c>
    </row>
    <row r="1160" customHeight="1" spans="1:7">
      <c r="A1160" s="25"/>
      <c r="B1160" s="26"/>
      <c r="C1160" s="32" t="s">
        <v>320</v>
      </c>
      <c r="D1160" s="27" t="s">
        <v>14</v>
      </c>
      <c r="E1160" s="33">
        <v>0.91</v>
      </c>
      <c r="F1160" s="45">
        <v>340</v>
      </c>
      <c r="G1160" s="45">
        <f t="shared" si="45"/>
        <v>309.4</v>
      </c>
    </row>
    <row r="1161" customHeight="1" spans="1:7">
      <c r="A1161" s="25"/>
      <c r="B1161" s="26"/>
      <c r="C1161" s="32" t="s">
        <v>143</v>
      </c>
      <c r="D1161" s="27" t="s">
        <v>14</v>
      </c>
      <c r="E1161" s="33">
        <v>0.71</v>
      </c>
      <c r="F1161" s="45">
        <v>180</v>
      </c>
      <c r="G1161" s="45">
        <f t="shared" si="45"/>
        <v>127.8</v>
      </c>
    </row>
    <row r="1162" customHeight="1" spans="1:7">
      <c r="A1162" s="25"/>
      <c r="B1162" s="26"/>
      <c r="C1162" s="32"/>
      <c r="D1162" s="27" t="s">
        <v>14</v>
      </c>
      <c r="E1162" s="33">
        <v>1.6</v>
      </c>
      <c r="F1162" s="45">
        <v>180</v>
      </c>
      <c r="G1162" s="45">
        <f t="shared" si="45"/>
        <v>288</v>
      </c>
    </row>
    <row r="1163" customHeight="1" spans="1:7">
      <c r="A1163" s="25"/>
      <c r="B1163" s="26"/>
      <c r="C1163" s="32"/>
      <c r="D1163" s="27" t="s">
        <v>14</v>
      </c>
      <c r="E1163" s="33">
        <v>3.84</v>
      </c>
      <c r="F1163" s="45">
        <v>180</v>
      </c>
      <c r="G1163" s="45">
        <f t="shared" si="45"/>
        <v>691.2</v>
      </c>
    </row>
    <row r="1164" customHeight="1" spans="1:7">
      <c r="A1164" s="25"/>
      <c r="B1164" s="26"/>
      <c r="C1164" s="34" t="s">
        <v>355</v>
      </c>
      <c r="D1164" s="27" t="s">
        <v>14</v>
      </c>
      <c r="E1164" s="33">
        <v>7.45</v>
      </c>
      <c r="F1164" s="45">
        <v>180</v>
      </c>
      <c r="G1164" s="45">
        <f t="shared" si="45"/>
        <v>1341</v>
      </c>
    </row>
    <row r="1165" customHeight="1" spans="1:7">
      <c r="A1165" s="25"/>
      <c r="B1165" s="26"/>
      <c r="C1165" s="35"/>
      <c r="D1165" s="27" t="s">
        <v>14</v>
      </c>
      <c r="E1165" s="33">
        <v>2.79</v>
      </c>
      <c r="F1165" s="45">
        <v>180</v>
      </c>
      <c r="G1165" s="45">
        <f t="shared" si="45"/>
        <v>502.2</v>
      </c>
    </row>
    <row r="1166" customHeight="1" spans="1:7">
      <c r="A1166" s="25"/>
      <c r="B1166" s="26"/>
      <c r="C1166" s="32" t="s">
        <v>99</v>
      </c>
      <c r="D1166" s="27" t="s">
        <v>14</v>
      </c>
      <c r="E1166" s="33">
        <v>17.5</v>
      </c>
      <c r="F1166" s="45">
        <v>70</v>
      </c>
      <c r="G1166" s="45">
        <f t="shared" si="45"/>
        <v>1225</v>
      </c>
    </row>
    <row r="1167" customHeight="1" spans="1:7">
      <c r="A1167" s="25"/>
      <c r="B1167" s="26"/>
      <c r="C1167" s="34" t="s">
        <v>154</v>
      </c>
      <c r="D1167" s="27" t="s">
        <v>77</v>
      </c>
      <c r="E1167" s="33">
        <v>5.65</v>
      </c>
      <c r="F1167" s="45">
        <v>120</v>
      </c>
      <c r="G1167" s="45">
        <f t="shared" si="45"/>
        <v>678</v>
      </c>
    </row>
    <row r="1168" customHeight="1" spans="1:7">
      <c r="A1168" s="25"/>
      <c r="B1168" s="26"/>
      <c r="C1168" s="35"/>
      <c r="D1168" s="27" t="s">
        <v>77</v>
      </c>
      <c r="E1168" s="33">
        <v>2.82</v>
      </c>
      <c r="F1168" s="45">
        <v>120</v>
      </c>
      <c r="G1168" s="45">
        <f t="shared" si="45"/>
        <v>338.4</v>
      </c>
    </row>
    <row r="1169" customHeight="1" spans="1:7">
      <c r="A1169" s="25"/>
      <c r="B1169" s="26"/>
      <c r="C1169" s="32" t="s">
        <v>369</v>
      </c>
      <c r="D1169" s="27" t="s">
        <v>38</v>
      </c>
      <c r="E1169" s="33">
        <v>1</v>
      </c>
      <c r="F1169" s="45">
        <v>2000</v>
      </c>
      <c r="G1169" s="45">
        <f t="shared" si="45"/>
        <v>2000</v>
      </c>
    </row>
    <row r="1170" customHeight="1" spans="1:7">
      <c r="A1170" s="25"/>
      <c r="B1170" s="26"/>
      <c r="C1170" s="32" t="s">
        <v>106</v>
      </c>
      <c r="D1170" s="27" t="s">
        <v>38</v>
      </c>
      <c r="E1170" s="33">
        <v>1</v>
      </c>
      <c r="F1170" s="45">
        <v>4000</v>
      </c>
      <c r="G1170" s="45">
        <f t="shared" si="45"/>
        <v>4000</v>
      </c>
    </row>
    <row r="1171" customHeight="1" spans="1:7">
      <c r="A1171" s="25"/>
      <c r="B1171" s="26"/>
      <c r="C1171" s="32" t="s">
        <v>97</v>
      </c>
      <c r="D1171" s="27" t="s">
        <v>98</v>
      </c>
      <c r="E1171" s="33">
        <v>1</v>
      </c>
      <c r="F1171" s="45">
        <v>200</v>
      </c>
      <c r="G1171" s="45">
        <f t="shared" si="45"/>
        <v>200</v>
      </c>
    </row>
    <row r="1172" customHeight="1" spans="1:7">
      <c r="A1172" s="25"/>
      <c r="B1172" s="26"/>
      <c r="C1172" s="32" t="s">
        <v>146</v>
      </c>
      <c r="D1172" s="27" t="s">
        <v>77</v>
      </c>
      <c r="E1172" s="33">
        <v>297.56</v>
      </c>
      <c r="F1172" s="45">
        <v>820</v>
      </c>
      <c r="G1172" s="45">
        <f t="shared" si="45"/>
        <v>243999.2</v>
      </c>
    </row>
    <row r="1173" customHeight="1" spans="1:7">
      <c r="A1173" s="25"/>
      <c r="B1173" s="26"/>
      <c r="C1173" s="32" t="s">
        <v>79</v>
      </c>
      <c r="D1173" s="27" t="s">
        <v>77</v>
      </c>
      <c r="E1173" s="33">
        <v>197.05</v>
      </c>
      <c r="F1173" s="45">
        <v>560</v>
      </c>
      <c r="G1173" s="45">
        <f t="shared" si="45"/>
        <v>110348</v>
      </c>
    </row>
    <row r="1174" ht="15" customHeight="1" spans="1:7">
      <c r="A1174" s="25"/>
      <c r="B1174" s="26"/>
      <c r="C1174" s="46" t="s">
        <v>629</v>
      </c>
      <c r="D1174" s="27" t="s">
        <v>77</v>
      </c>
      <c r="E1174" s="33">
        <v>13.11</v>
      </c>
      <c r="F1174" s="45">
        <v>21.67</v>
      </c>
      <c r="G1174" s="45">
        <f t="shared" si="45"/>
        <v>284.0937</v>
      </c>
    </row>
    <row r="1175" customHeight="1" spans="1:7">
      <c r="A1175" s="25"/>
      <c r="B1175" s="26"/>
      <c r="C1175" s="32" t="s">
        <v>364</v>
      </c>
      <c r="D1175" s="27" t="s">
        <v>77</v>
      </c>
      <c r="E1175" s="33">
        <v>18.99</v>
      </c>
      <c r="F1175" s="45">
        <v>560</v>
      </c>
      <c r="G1175" s="45">
        <f t="shared" si="45"/>
        <v>10634.4</v>
      </c>
    </row>
    <row r="1176" customHeight="1" spans="1:7">
      <c r="A1176" s="25"/>
      <c r="B1176" s="26" t="s">
        <v>23</v>
      </c>
      <c r="C1176" s="27"/>
      <c r="D1176" s="27"/>
      <c r="E1176" s="44"/>
      <c r="F1176" s="45"/>
      <c r="G1176" s="60">
        <f>SUM(G1107:G1175)</f>
        <v>430778.0437</v>
      </c>
    </row>
    <row r="1177" customHeight="1" spans="1:7">
      <c r="A1177" s="25">
        <v>26</v>
      </c>
      <c r="B1177" s="26" t="s">
        <v>630</v>
      </c>
      <c r="C1177" s="27" t="s">
        <v>75</v>
      </c>
      <c r="D1177" s="27" t="s">
        <v>17</v>
      </c>
      <c r="E1177" s="50">
        <v>3</v>
      </c>
      <c r="F1177" s="45">
        <v>4500</v>
      </c>
      <c r="G1177" s="45">
        <f t="shared" ref="G1177:G1185" si="46">E1177*F1177</f>
        <v>13500</v>
      </c>
    </row>
    <row r="1178" customHeight="1" spans="1:7">
      <c r="A1178" s="25"/>
      <c r="B1178" s="26"/>
      <c r="C1178" s="27" t="s">
        <v>379</v>
      </c>
      <c r="D1178" s="27" t="s">
        <v>12</v>
      </c>
      <c r="E1178" s="50">
        <v>1</v>
      </c>
      <c r="F1178" s="45">
        <v>200</v>
      </c>
      <c r="G1178" s="45">
        <f t="shared" si="46"/>
        <v>200</v>
      </c>
    </row>
    <row r="1179" customHeight="1" spans="1:7">
      <c r="A1179" s="25"/>
      <c r="B1179" s="26"/>
      <c r="C1179" s="27" t="s">
        <v>110</v>
      </c>
      <c r="D1179" s="27" t="s">
        <v>12</v>
      </c>
      <c r="E1179" s="50">
        <v>2</v>
      </c>
      <c r="F1179" s="45">
        <v>200</v>
      </c>
      <c r="G1179" s="45">
        <f t="shared" si="46"/>
        <v>400</v>
      </c>
    </row>
    <row r="1180" customHeight="1" spans="1:7">
      <c r="A1180" s="25"/>
      <c r="B1180" s="26"/>
      <c r="C1180" s="27" t="s">
        <v>94</v>
      </c>
      <c r="D1180" s="27" t="s">
        <v>12</v>
      </c>
      <c r="E1180" s="50">
        <v>1</v>
      </c>
      <c r="F1180" s="45">
        <v>120</v>
      </c>
      <c r="G1180" s="45">
        <f t="shared" si="46"/>
        <v>120</v>
      </c>
    </row>
    <row r="1181" customHeight="1" spans="1:7">
      <c r="A1181" s="25"/>
      <c r="B1181" s="26"/>
      <c r="C1181" s="27" t="s">
        <v>150</v>
      </c>
      <c r="D1181" s="27" t="s">
        <v>12</v>
      </c>
      <c r="E1181" s="50">
        <v>20</v>
      </c>
      <c r="F1181" s="45">
        <v>100</v>
      </c>
      <c r="G1181" s="45">
        <f t="shared" si="46"/>
        <v>2000</v>
      </c>
    </row>
    <row r="1182" customHeight="1" spans="1:7">
      <c r="A1182" s="25"/>
      <c r="B1182" s="26"/>
      <c r="C1182" s="27" t="s">
        <v>540</v>
      </c>
      <c r="D1182" s="27" t="s">
        <v>12</v>
      </c>
      <c r="E1182" s="50">
        <v>4</v>
      </c>
      <c r="F1182" s="45">
        <v>50</v>
      </c>
      <c r="G1182" s="45">
        <f t="shared" si="46"/>
        <v>200</v>
      </c>
    </row>
    <row r="1183" customHeight="1" spans="1:7">
      <c r="A1183" s="25"/>
      <c r="B1183" s="26"/>
      <c r="C1183" s="27" t="s">
        <v>40</v>
      </c>
      <c r="D1183" s="27" t="s">
        <v>12</v>
      </c>
      <c r="E1183" s="50">
        <v>1</v>
      </c>
      <c r="F1183" s="45">
        <v>90</v>
      </c>
      <c r="G1183" s="45">
        <f t="shared" si="46"/>
        <v>90</v>
      </c>
    </row>
    <row r="1184" customHeight="1" spans="1:7">
      <c r="A1184" s="25"/>
      <c r="B1184" s="26"/>
      <c r="C1184" s="27" t="s">
        <v>91</v>
      </c>
      <c r="D1184" s="27" t="s">
        <v>71</v>
      </c>
      <c r="E1184" s="50">
        <v>6</v>
      </c>
      <c r="F1184" s="45">
        <v>160</v>
      </c>
      <c r="G1184" s="45">
        <f t="shared" si="46"/>
        <v>960</v>
      </c>
    </row>
    <row r="1185" customHeight="1" spans="1:7">
      <c r="A1185" s="25"/>
      <c r="B1185" s="26"/>
      <c r="C1185" s="32" t="s">
        <v>183</v>
      </c>
      <c r="D1185" s="27" t="s">
        <v>38</v>
      </c>
      <c r="E1185" s="30">
        <v>1</v>
      </c>
      <c r="F1185" s="45">
        <v>1000</v>
      </c>
      <c r="G1185" s="45">
        <f t="shared" si="46"/>
        <v>1000</v>
      </c>
    </row>
    <row r="1186" customHeight="1" spans="1:7">
      <c r="A1186" s="25"/>
      <c r="B1186" s="26"/>
      <c r="C1186" s="32" t="s">
        <v>76</v>
      </c>
      <c r="D1186" s="27" t="s">
        <v>77</v>
      </c>
      <c r="E1186" s="33">
        <v>70.73</v>
      </c>
      <c r="F1186" s="45">
        <v>65</v>
      </c>
      <c r="G1186" s="45">
        <f t="shared" ref="G1186:G1194" si="47">E1186*F1186</f>
        <v>4597.45</v>
      </c>
    </row>
    <row r="1187" customHeight="1" spans="1:7">
      <c r="A1187" s="25"/>
      <c r="B1187" s="26"/>
      <c r="C1187" s="32" t="s">
        <v>78</v>
      </c>
      <c r="D1187" s="27" t="s">
        <v>14</v>
      </c>
      <c r="E1187" s="33">
        <v>0.55</v>
      </c>
      <c r="F1187" s="45">
        <v>180</v>
      </c>
      <c r="G1187" s="45">
        <f t="shared" si="47"/>
        <v>99</v>
      </c>
    </row>
    <row r="1188" customHeight="1" spans="1:7">
      <c r="A1188" s="25"/>
      <c r="B1188" s="26"/>
      <c r="C1188" s="32"/>
      <c r="D1188" s="27" t="s">
        <v>14</v>
      </c>
      <c r="E1188" s="33">
        <v>1.04</v>
      </c>
      <c r="F1188" s="45">
        <v>180</v>
      </c>
      <c r="G1188" s="45">
        <f t="shared" si="47"/>
        <v>187.2</v>
      </c>
    </row>
    <row r="1189" customHeight="1" spans="1:7">
      <c r="A1189" s="25"/>
      <c r="B1189" s="26"/>
      <c r="C1189" s="32" t="s">
        <v>154</v>
      </c>
      <c r="D1189" s="27" t="s">
        <v>14</v>
      </c>
      <c r="E1189" s="33">
        <v>2.16</v>
      </c>
      <c r="F1189" s="45">
        <v>120</v>
      </c>
      <c r="G1189" s="45">
        <f t="shared" si="47"/>
        <v>259.2</v>
      </c>
    </row>
    <row r="1190" customHeight="1" spans="1:7">
      <c r="A1190" s="25"/>
      <c r="B1190" s="26"/>
      <c r="C1190" s="32" t="s">
        <v>369</v>
      </c>
      <c r="D1190" s="27" t="s">
        <v>38</v>
      </c>
      <c r="E1190" s="44">
        <v>1</v>
      </c>
      <c r="F1190" s="45">
        <v>2000</v>
      </c>
      <c r="G1190" s="45">
        <f t="shared" si="47"/>
        <v>2000</v>
      </c>
    </row>
    <row r="1191" customHeight="1" spans="1:7">
      <c r="A1191" s="25"/>
      <c r="B1191" s="26"/>
      <c r="C1191" s="32" t="s">
        <v>99</v>
      </c>
      <c r="D1191" s="27" t="s">
        <v>14</v>
      </c>
      <c r="E1191" s="33">
        <v>22.8</v>
      </c>
      <c r="F1191" s="45">
        <v>70</v>
      </c>
      <c r="G1191" s="45">
        <f t="shared" si="47"/>
        <v>1596</v>
      </c>
    </row>
    <row r="1192" customHeight="1" spans="1:7">
      <c r="A1192" s="25"/>
      <c r="B1192" s="26"/>
      <c r="C1192" s="32" t="s">
        <v>79</v>
      </c>
      <c r="D1192" s="27" t="s">
        <v>77</v>
      </c>
      <c r="E1192" s="33">
        <v>206.85</v>
      </c>
      <c r="F1192" s="45">
        <v>560</v>
      </c>
      <c r="G1192" s="45">
        <f t="shared" si="47"/>
        <v>115836</v>
      </c>
    </row>
    <row r="1193" customHeight="1" spans="1:7">
      <c r="A1193" s="25"/>
      <c r="B1193" s="26"/>
      <c r="C1193" s="46" t="s">
        <v>629</v>
      </c>
      <c r="D1193" s="27" t="s">
        <v>77</v>
      </c>
      <c r="E1193" s="33">
        <v>13.11</v>
      </c>
      <c r="F1193" s="45">
        <v>21.67</v>
      </c>
      <c r="G1193" s="45">
        <f t="shared" si="47"/>
        <v>284.0937</v>
      </c>
    </row>
    <row r="1194" customHeight="1" spans="1:7">
      <c r="A1194" s="25"/>
      <c r="B1194" s="26"/>
      <c r="C1194" s="32" t="s">
        <v>364</v>
      </c>
      <c r="D1194" s="27" t="s">
        <v>77</v>
      </c>
      <c r="E1194" s="33">
        <v>10.77</v>
      </c>
      <c r="F1194" s="45">
        <v>560</v>
      </c>
      <c r="G1194" s="45">
        <f t="shared" si="47"/>
        <v>6031.2</v>
      </c>
    </row>
    <row r="1195" customHeight="1" spans="1:7">
      <c r="A1195" s="25"/>
      <c r="B1195" s="26" t="s">
        <v>23</v>
      </c>
      <c r="C1195" s="27"/>
      <c r="D1195" s="27"/>
      <c r="E1195" s="44"/>
      <c r="F1195" s="45"/>
      <c r="G1195" s="60">
        <f>SUM(G1177:G1194)</f>
        <v>149360.1437</v>
      </c>
    </row>
    <row r="1196" customHeight="1" spans="1:7">
      <c r="A1196" s="25">
        <v>27</v>
      </c>
      <c r="B1196" s="26" t="s">
        <v>631</v>
      </c>
      <c r="C1196" s="27" t="s">
        <v>110</v>
      </c>
      <c r="D1196" s="27" t="s">
        <v>12</v>
      </c>
      <c r="E1196" s="50">
        <v>16</v>
      </c>
      <c r="F1196" s="45">
        <v>200</v>
      </c>
      <c r="G1196" s="45">
        <f t="shared" ref="G1196:G1213" si="48">E1196*F1196</f>
        <v>3200</v>
      </c>
    </row>
    <row r="1197" customHeight="1" spans="1:7">
      <c r="A1197" s="25"/>
      <c r="B1197" s="26"/>
      <c r="C1197" s="27" t="s">
        <v>121</v>
      </c>
      <c r="D1197" s="27" t="s">
        <v>12</v>
      </c>
      <c r="E1197" s="50">
        <v>6</v>
      </c>
      <c r="F1197" s="45">
        <v>10</v>
      </c>
      <c r="G1197" s="45">
        <f t="shared" si="48"/>
        <v>60</v>
      </c>
    </row>
    <row r="1198" customHeight="1" spans="1:7">
      <c r="A1198" s="25"/>
      <c r="B1198" s="26"/>
      <c r="C1198" s="27" t="s">
        <v>335</v>
      </c>
      <c r="D1198" s="27" t="s">
        <v>12</v>
      </c>
      <c r="E1198" s="50">
        <v>5</v>
      </c>
      <c r="F1198" s="45">
        <v>50</v>
      </c>
      <c r="G1198" s="45">
        <f t="shared" si="48"/>
        <v>250</v>
      </c>
    </row>
    <row r="1199" customHeight="1" spans="1:7">
      <c r="A1199" s="25"/>
      <c r="B1199" s="26"/>
      <c r="C1199" s="27" t="s">
        <v>569</v>
      </c>
      <c r="D1199" s="27" t="s">
        <v>12</v>
      </c>
      <c r="E1199" s="50">
        <v>4</v>
      </c>
      <c r="F1199" s="45">
        <v>100</v>
      </c>
      <c r="G1199" s="45">
        <f t="shared" si="48"/>
        <v>400</v>
      </c>
    </row>
    <row r="1200" customHeight="1" spans="1:7">
      <c r="A1200" s="25"/>
      <c r="B1200" s="26"/>
      <c r="C1200" s="27" t="s">
        <v>18</v>
      </c>
      <c r="D1200" s="27" t="s">
        <v>12</v>
      </c>
      <c r="E1200" s="50">
        <v>10</v>
      </c>
      <c r="F1200" s="45">
        <v>120</v>
      </c>
      <c r="G1200" s="45">
        <f t="shared" si="48"/>
        <v>1200</v>
      </c>
    </row>
    <row r="1201" customHeight="1" spans="1:7">
      <c r="A1201" s="25"/>
      <c r="B1201" s="26"/>
      <c r="C1201" s="27" t="s">
        <v>11</v>
      </c>
      <c r="D1201" s="27" t="s">
        <v>12</v>
      </c>
      <c r="E1201" s="50">
        <v>6</v>
      </c>
      <c r="F1201" s="45">
        <v>200</v>
      </c>
      <c r="G1201" s="45">
        <f t="shared" si="48"/>
        <v>1200</v>
      </c>
    </row>
    <row r="1202" customHeight="1" spans="1:7">
      <c r="A1202" s="25"/>
      <c r="B1202" s="26"/>
      <c r="C1202" s="27" t="s">
        <v>94</v>
      </c>
      <c r="D1202" s="27" t="s">
        <v>12</v>
      </c>
      <c r="E1202" s="50">
        <v>29</v>
      </c>
      <c r="F1202" s="45">
        <v>120</v>
      </c>
      <c r="G1202" s="45">
        <f t="shared" si="48"/>
        <v>3480</v>
      </c>
    </row>
    <row r="1203" customHeight="1" spans="1:7">
      <c r="A1203" s="25"/>
      <c r="B1203" s="26"/>
      <c r="C1203" s="27" t="s">
        <v>115</v>
      </c>
      <c r="D1203" s="27" t="s">
        <v>12</v>
      </c>
      <c r="E1203" s="50">
        <v>12</v>
      </c>
      <c r="F1203" s="45">
        <v>20</v>
      </c>
      <c r="G1203" s="45">
        <f t="shared" si="48"/>
        <v>240</v>
      </c>
    </row>
    <row r="1204" customHeight="1" spans="1:7">
      <c r="A1204" s="25"/>
      <c r="B1204" s="26"/>
      <c r="C1204" s="27" t="s">
        <v>82</v>
      </c>
      <c r="D1204" s="27" t="s">
        <v>12</v>
      </c>
      <c r="E1204" s="50">
        <v>8</v>
      </c>
      <c r="F1204" s="45">
        <v>5</v>
      </c>
      <c r="G1204" s="45">
        <f t="shared" si="48"/>
        <v>40</v>
      </c>
    </row>
    <row r="1205" customHeight="1" spans="1:7">
      <c r="A1205" s="25"/>
      <c r="B1205" s="26"/>
      <c r="C1205" s="27" t="s">
        <v>252</v>
      </c>
      <c r="D1205" s="27" t="s">
        <v>12</v>
      </c>
      <c r="E1205" s="50">
        <v>1</v>
      </c>
      <c r="F1205" s="45">
        <v>15</v>
      </c>
      <c r="G1205" s="45">
        <f t="shared" si="48"/>
        <v>15</v>
      </c>
    </row>
    <row r="1206" customHeight="1" spans="1:7">
      <c r="A1206" s="25"/>
      <c r="B1206" s="26"/>
      <c r="C1206" s="27" t="s">
        <v>93</v>
      </c>
      <c r="D1206" s="27" t="s">
        <v>12</v>
      </c>
      <c r="E1206" s="50">
        <v>2</v>
      </c>
      <c r="F1206" s="45">
        <v>90</v>
      </c>
      <c r="G1206" s="45">
        <f t="shared" si="48"/>
        <v>180</v>
      </c>
    </row>
    <row r="1207" customHeight="1" spans="1:7">
      <c r="A1207" s="25"/>
      <c r="B1207" s="26"/>
      <c r="C1207" s="27" t="s">
        <v>402</v>
      </c>
      <c r="D1207" s="27" t="s">
        <v>12</v>
      </c>
      <c r="E1207" s="50">
        <v>2</v>
      </c>
      <c r="F1207" s="45">
        <v>100</v>
      </c>
      <c r="G1207" s="45">
        <f t="shared" si="48"/>
        <v>200</v>
      </c>
    </row>
    <row r="1208" customHeight="1" spans="1:7">
      <c r="A1208" s="25"/>
      <c r="B1208" s="26"/>
      <c r="C1208" s="27" t="s">
        <v>44</v>
      </c>
      <c r="D1208" s="27" t="s">
        <v>12</v>
      </c>
      <c r="E1208" s="50">
        <v>11</v>
      </c>
      <c r="F1208" s="45">
        <v>120</v>
      </c>
      <c r="G1208" s="45">
        <f t="shared" si="48"/>
        <v>1320</v>
      </c>
    </row>
    <row r="1209" customHeight="1" spans="1:7">
      <c r="A1209" s="25"/>
      <c r="B1209" s="26"/>
      <c r="C1209" s="27" t="s">
        <v>538</v>
      </c>
      <c r="D1209" s="27" t="s">
        <v>12</v>
      </c>
      <c r="E1209" s="50">
        <v>5</v>
      </c>
      <c r="F1209" s="45">
        <v>20</v>
      </c>
      <c r="G1209" s="45">
        <f t="shared" si="48"/>
        <v>100</v>
      </c>
    </row>
    <row r="1210" customHeight="1" spans="1:7">
      <c r="A1210" s="25"/>
      <c r="B1210" s="26"/>
      <c r="C1210" s="32" t="s">
        <v>85</v>
      </c>
      <c r="D1210" s="27" t="s">
        <v>17</v>
      </c>
      <c r="E1210" s="30">
        <v>2</v>
      </c>
      <c r="F1210" s="45">
        <v>4000</v>
      </c>
      <c r="G1210" s="45">
        <f t="shared" si="48"/>
        <v>8000</v>
      </c>
    </row>
    <row r="1211" customHeight="1" spans="1:7">
      <c r="A1211" s="25"/>
      <c r="B1211" s="26"/>
      <c r="C1211" s="32" t="s">
        <v>75</v>
      </c>
      <c r="D1211" s="27" t="s">
        <v>17</v>
      </c>
      <c r="E1211" s="30">
        <v>1</v>
      </c>
      <c r="F1211" s="45">
        <v>4500</v>
      </c>
      <c r="G1211" s="45">
        <f t="shared" si="48"/>
        <v>4500</v>
      </c>
    </row>
    <row r="1212" customHeight="1" spans="1:7">
      <c r="A1212" s="25"/>
      <c r="B1212" s="26"/>
      <c r="C1212" s="32" t="s">
        <v>16</v>
      </c>
      <c r="D1212" s="27" t="s">
        <v>17</v>
      </c>
      <c r="E1212" s="30">
        <v>1</v>
      </c>
      <c r="F1212" s="45">
        <v>3000</v>
      </c>
      <c r="G1212" s="45">
        <f t="shared" si="48"/>
        <v>3000</v>
      </c>
    </row>
    <row r="1213" customHeight="1" spans="1:7">
      <c r="A1213" s="25"/>
      <c r="B1213" s="26"/>
      <c r="C1213" s="34" t="s">
        <v>76</v>
      </c>
      <c r="D1213" s="27" t="s">
        <v>77</v>
      </c>
      <c r="E1213" s="33">
        <v>41.6</v>
      </c>
      <c r="F1213" s="45">
        <v>65</v>
      </c>
      <c r="G1213" s="45">
        <f t="shared" si="48"/>
        <v>2704</v>
      </c>
    </row>
    <row r="1214" ht="40" customHeight="1" spans="1:7">
      <c r="A1214" s="25"/>
      <c r="B1214" s="26"/>
      <c r="C1214" s="49"/>
      <c r="D1214" s="27" t="s">
        <v>77</v>
      </c>
      <c r="E1214" s="46" t="s">
        <v>632</v>
      </c>
      <c r="F1214" s="45">
        <v>21.67</v>
      </c>
      <c r="G1214" s="45">
        <v>284.09</v>
      </c>
    </row>
    <row r="1215" customHeight="1" spans="1:7">
      <c r="A1215" s="25"/>
      <c r="B1215" s="26"/>
      <c r="C1215" s="49"/>
      <c r="D1215" s="27" t="s">
        <v>77</v>
      </c>
      <c r="E1215" s="33">
        <v>68.73</v>
      </c>
      <c r="F1215" s="45">
        <v>65</v>
      </c>
      <c r="G1215" s="45">
        <f>E1215*F1215</f>
        <v>4467.45</v>
      </c>
    </row>
    <row r="1216" customHeight="1" spans="1:7">
      <c r="A1216" s="25"/>
      <c r="B1216" s="26"/>
      <c r="C1216" s="49"/>
      <c r="D1216" s="27" t="s">
        <v>77</v>
      </c>
      <c r="E1216" s="33">
        <v>46.33</v>
      </c>
      <c r="F1216" s="45">
        <v>65</v>
      </c>
      <c r="G1216" s="45">
        <f t="shared" ref="G1216:G1229" si="49">E1216*F1216</f>
        <v>3011.45</v>
      </c>
    </row>
    <row r="1217" customHeight="1" spans="1:7">
      <c r="A1217" s="25"/>
      <c r="B1217" s="26"/>
      <c r="C1217" s="35"/>
      <c r="D1217" s="27" t="s">
        <v>77</v>
      </c>
      <c r="E1217" s="33">
        <v>18.4</v>
      </c>
      <c r="F1217" s="45">
        <v>65</v>
      </c>
      <c r="G1217" s="45">
        <f t="shared" si="49"/>
        <v>1196</v>
      </c>
    </row>
    <row r="1218" customHeight="1" spans="1:7">
      <c r="A1218" s="25"/>
      <c r="B1218" s="26"/>
      <c r="C1218" s="32" t="s">
        <v>139</v>
      </c>
      <c r="D1218" s="27" t="s">
        <v>14</v>
      </c>
      <c r="E1218" s="33">
        <v>0.63</v>
      </c>
      <c r="F1218" s="45">
        <v>320</v>
      </c>
      <c r="G1218" s="45">
        <f t="shared" si="49"/>
        <v>201.6</v>
      </c>
    </row>
    <row r="1219" customHeight="1" spans="1:7">
      <c r="A1219" s="25"/>
      <c r="B1219" s="26"/>
      <c r="C1219" s="32"/>
      <c r="D1219" s="27" t="s">
        <v>14</v>
      </c>
      <c r="E1219" s="33">
        <v>5.04</v>
      </c>
      <c r="F1219" s="45">
        <v>320</v>
      </c>
      <c r="G1219" s="45">
        <f t="shared" si="49"/>
        <v>1612.8</v>
      </c>
    </row>
    <row r="1220" customHeight="1" spans="1:7">
      <c r="A1220" s="25"/>
      <c r="B1220" s="26"/>
      <c r="C1220" s="32" t="s">
        <v>78</v>
      </c>
      <c r="D1220" s="27" t="s">
        <v>14</v>
      </c>
      <c r="E1220" s="33">
        <v>1.8</v>
      </c>
      <c r="F1220" s="45">
        <v>180</v>
      </c>
      <c r="G1220" s="45">
        <f t="shared" si="49"/>
        <v>324</v>
      </c>
    </row>
    <row r="1221" customHeight="1" spans="1:7">
      <c r="A1221" s="25"/>
      <c r="B1221" s="26"/>
      <c r="C1221" s="32" t="s">
        <v>95</v>
      </c>
      <c r="D1221" s="27" t="s">
        <v>14</v>
      </c>
      <c r="E1221" s="33">
        <v>6.3</v>
      </c>
      <c r="F1221" s="45">
        <v>80</v>
      </c>
      <c r="G1221" s="45">
        <f t="shared" si="49"/>
        <v>504</v>
      </c>
    </row>
    <row r="1222" customHeight="1" spans="1:7">
      <c r="A1222" s="25"/>
      <c r="B1222" s="26"/>
      <c r="C1222" s="32"/>
      <c r="D1222" s="27" t="s">
        <v>14</v>
      </c>
      <c r="E1222" s="33">
        <v>1.87</v>
      </c>
      <c r="F1222" s="45">
        <v>80</v>
      </c>
      <c r="G1222" s="45">
        <f t="shared" si="49"/>
        <v>149.6</v>
      </c>
    </row>
    <row r="1223" customHeight="1" spans="1:7">
      <c r="A1223" s="25"/>
      <c r="B1223" s="26"/>
      <c r="C1223" s="32" t="s">
        <v>141</v>
      </c>
      <c r="D1223" s="27" t="s">
        <v>77</v>
      </c>
      <c r="E1223" s="33">
        <v>2.88</v>
      </c>
      <c r="F1223" s="45">
        <v>100</v>
      </c>
      <c r="G1223" s="45">
        <f t="shared" si="49"/>
        <v>288</v>
      </c>
    </row>
    <row r="1224" customHeight="1" spans="1:7">
      <c r="A1224" s="25"/>
      <c r="B1224" s="26"/>
      <c r="C1224" s="32" t="s">
        <v>525</v>
      </c>
      <c r="D1224" s="27" t="s">
        <v>98</v>
      </c>
      <c r="E1224" s="33">
        <v>1</v>
      </c>
      <c r="F1224" s="45">
        <v>400</v>
      </c>
      <c r="G1224" s="45">
        <f t="shared" si="49"/>
        <v>400</v>
      </c>
    </row>
    <row r="1225" customHeight="1" spans="1:7">
      <c r="A1225" s="25"/>
      <c r="B1225" s="26"/>
      <c r="C1225" s="32" t="s">
        <v>369</v>
      </c>
      <c r="D1225" s="27" t="s">
        <v>38</v>
      </c>
      <c r="E1225" s="33">
        <v>1</v>
      </c>
      <c r="F1225" s="45">
        <v>2000</v>
      </c>
      <c r="G1225" s="45">
        <f t="shared" si="49"/>
        <v>2000</v>
      </c>
    </row>
    <row r="1226" customHeight="1" spans="1:7">
      <c r="A1226" s="25"/>
      <c r="B1226" s="26"/>
      <c r="C1226" s="32" t="s">
        <v>99</v>
      </c>
      <c r="D1226" s="27" t="s">
        <v>14</v>
      </c>
      <c r="E1226" s="33">
        <v>26.63</v>
      </c>
      <c r="F1226" s="45">
        <v>70</v>
      </c>
      <c r="G1226" s="45">
        <f t="shared" si="49"/>
        <v>1864.1</v>
      </c>
    </row>
    <row r="1227" customHeight="1" spans="1:7">
      <c r="A1227" s="25"/>
      <c r="B1227" s="26"/>
      <c r="C1227" s="32"/>
      <c r="D1227" s="27" t="s">
        <v>14</v>
      </c>
      <c r="E1227" s="33">
        <v>4.65</v>
      </c>
      <c r="F1227" s="45">
        <v>70</v>
      </c>
      <c r="G1227" s="45">
        <f t="shared" si="49"/>
        <v>325.5</v>
      </c>
    </row>
    <row r="1228" customHeight="1" spans="1:7">
      <c r="A1228" s="25"/>
      <c r="B1228" s="26"/>
      <c r="C1228" s="32" t="s">
        <v>79</v>
      </c>
      <c r="D1228" s="27" t="s">
        <v>77</v>
      </c>
      <c r="E1228" s="33">
        <v>56.31</v>
      </c>
      <c r="F1228" s="45">
        <v>560</v>
      </c>
      <c r="G1228" s="45">
        <f t="shared" si="49"/>
        <v>31533.6</v>
      </c>
    </row>
    <row r="1229" customHeight="1" spans="1:7">
      <c r="A1229" s="25"/>
      <c r="B1229" s="26"/>
      <c r="C1229" s="32" t="s">
        <v>364</v>
      </c>
      <c r="D1229" s="27" t="s">
        <v>77</v>
      </c>
      <c r="E1229" s="33">
        <v>132.13</v>
      </c>
      <c r="F1229" s="45">
        <v>560</v>
      </c>
      <c r="G1229" s="45">
        <f t="shared" si="49"/>
        <v>73992.8</v>
      </c>
    </row>
    <row r="1230" customHeight="1" spans="1:7">
      <c r="A1230" s="25"/>
      <c r="B1230" s="26" t="s">
        <v>23</v>
      </c>
      <c r="C1230" s="27"/>
      <c r="D1230" s="27"/>
      <c r="E1230" s="44"/>
      <c r="F1230" s="45"/>
      <c r="G1230" s="60">
        <f>SUM(G1196:G1229)</f>
        <v>152243.99</v>
      </c>
    </row>
    <row r="1231" customHeight="1" spans="1:7">
      <c r="A1231" s="25">
        <v>28</v>
      </c>
      <c r="B1231" s="26" t="s">
        <v>633</v>
      </c>
      <c r="C1231" s="27" t="s">
        <v>33</v>
      </c>
      <c r="D1231" s="27" t="s">
        <v>12</v>
      </c>
      <c r="E1231" s="50">
        <v>4</v>
      </c>
      <c r="F1231" s="45">
        <v>220</v>
      </c>
      <c r="G1231" s="45">
        <f t="shared" ref="G1231:G1234" si="50">E1231*F1231</f>
        <v>880</v>
      </c>
    </row>
    <row r="1232" customHeight="1" spans="1:7">
      <c r="A1232" s="25"/>
      <c r="B1232" s="26"/>
      <c r="C1232" s="27" t="s">
        <v>11</v>
      </c>
      <c r="D1232" s="27" t="s">
        <v>12</v>
      </c>
      <c r="E1232" s="50">
        <v>10</v>
      </c>
      <c r="F1232" s="45">
        <v>200</v>
      </c>
      <c r="G1232" s="45">
        <f t="shared" si="50"/>
        <v>2000</v>
      </c>
    </row>
    <row r="1233" customHeight="1" spans="1:7">
      <c r="A1233" s="25"/>
      <c r="B1233" s="26"/>
      <c r="C1233" s="27" t="s">
        <v>18</v>
      </c>
      <c r="D1233" s="27" t="s">
        <v>12</v>
      </c>
      <c r="E1233" s="50">
        <v>2</v>
      </c>
      <c r="F1233" s="45">
        <v>120</v>
      </c>
      <c r="G1233" s="45">
        <f t="shared" si="50"/>
        <v>240</v>
      </c>
    </row>
    <row r="1234" customHeight="1" spans="1:7">
      <c r="A1234" s="25"/>
      <c r="B1234" s="26"/>
      <c r="C1234" s="27" t="s">
        <v>88</v>
      </c>
      <c r="D1234" s="27" t="s">
        <v>12</v>
      </c>
      <c r="E1234" s="50">
        <v>8</v>
      </c>
      <c r="F1234" s="45">
        <v>220</v>
      </c>
      <c r="G1234" s="45">
        <f t="shared" si="50"/>
        <v>1760</v>
      </c>
    </row>
    <row r="1235" customHeight="1" spans="1:7">
      <c r="A1235" s="25"/>
      <c r="B1235" s="26" t="s">
        <v>23</v>
      </c>
      <c r="C1235" s="27"/>
      <c r="D1235" s="27"/>
      <c r="E1235" s="44"/>
      <c r="F1235" s="45"/>
      <c r="G1235" s="60">
        <f>SUM(G1231:G1234)</f>
        <v>4880</v>
      </c>
    </row>
    <row r="1236" customHeight="1" spans="1:7">
      <c r="A1236" s="25">
        <v>29</v>
      </c>
      <c r="B1236" s="63" t="s">
        <v>634</v>
      </c>
      <c r="C1236" s="27" t="s">
        <v>18</v>
      </c>
      <c r="D1236" s="27" t="s">
        <v>12</v>
      </c>
      <c r="E1236" s="50">
        <v>4</v>
      </c>
      <c r="F1236" s="45">
        <v>120</v>
      </c>
      <c r="G1236" s="45">
        <f t="shared" ref="G1236:G1241" si="51">E1236*F1236</f>
        <v>480</v>
      </c>
    </row>
    <row r="1237" customHeight="1" spans="1:7">
      <c r="A1237" s="25"/>
      <c r="B1237" s="64"/>
      <c r="C1237" s="27" t="s">
        <v>11</v>
      </c>
      <c r="D1237" s="27" t="s">
        <v>12</v>
      </c>
      <c r="E1237" s="50">
        <v>3</v>
      </c>
      <c r="F1237" s="45">
        <v>200</v>
      </c>
      <c r="G1237" s="45">
        <f t="shared" si="51"/>
        <v>600</v>
      </c>
    </row>
    <row r="1238" customHeight="1" spans="1:7">
      <c r="A1238" s="25"/>
      <c r="B1238" s="65"/>
      <c r="C1238" s="27" t="s">
        <v>33</v>
      </c>
      <c r="D1238" s="27" t="s">
        <v>12</v>
      </c>
      <c r="E1238" s="50">
        <v>1</v>
      </c>
      <c r="F1238" s="45">
        <v>220</v>
      </c>
      <c r="G1238" s="45">
        <f t="shared" si="51"/>
        <v>220</v>
      </c>
    </row>
    <row r="1239" customHeight="1" spans="1:7">
      <c r="A1239" s="25"/>
      <c r="B1239" s="63" t="s">
        <v>634</v>
      </c>
      <c r="C1239" s="27" t="s">
        <v>40</v>
      </c>
      <c r="D1239" s="27" t="s">
        <v>12</v>
      </c>
      <c r="E1239" s="50">
        <v>1</v>
      </c>
      <c r="F1239" s="45">
        <v>90</v>
      </c>
      <c r="G1239" s="45">
        <f t="shared" si="51"/>
        <v>90</v>
      </c>
    </row>
    <row r="1240" customHeight="1" spans="1:7">
      <c r="A1240" s="25"/>
      <c r="B1240" s="64"/>
      <c r="C1240" s="27" t="s">
        <v>260</v>
      </c>
      <c r="D1240" s="27" t="s">
        <v>12</v>
      </c>
      <c r="E1240" s="50">
        <v>1</v>
      </c>
      <c r="F1240" s="45">
        <v>75</v>
      </c>
      <c r="G1240" s="45">
        <f t="shared" si="51"/>
        <v>75</v>
      </c>
    </row>
    <row r="1241" customHeight="1" spans="1:7">
      <c r="A1241" s="25"/>
      <c r="B1241" s="65"/>
      <c r="C1241" s="27" t="s">
        <v>116</v>
      </c>
      <c r="D1241" s="27" t="s">
        <v>12</v>
      </c>
      <c r="E1241" s="50">
        <v>1</v>
      </c>
      <c r="F1241" s="45">
        <v>600</v>
      </c>
      <c r="G1241" s="45">
        <f t="shared" si="51"/>
        <v>600</v>
      </c>
    </row>
    <row r="1242" customHeight="1" spans="1:7">
      <c r="A1242" s="25"/>
      <c r="B1242" s="26" t="s">
        <v>23</v>
      </c>
      <c r="C1242" s="27"/>
      <c r="D1242" s="27"/>
      <c r="E1242" s="44"/>
      <c r="F1242" s="45"/>
      <c r="G1242" s="60">
        <f>SUM(G1236:G1241)</f>
        <v>2065</v>
      </c>
    </row>
    <row r="1243" customHeight="1" spans="1:7">
      <c r="A1243" s="25">
        <v>30</v>
      </c>
      <c r="B1243" s="61" t="s">
        <v>635</v>
      </c>
      <c r="C1243" s="27" t="s">
        <v>540</v>
      </c>
      <c r="D1243" s="27" t="s">
        <v>12</v>
      </c>
      <c r="E1243" s="50">
        <v>21</v>
      </c>
      <c r="F1243" s="45">
        <v>50</v>
      </c>
      <c r="G1243" s="45">
        <f t="shared" ref="G1243:G1246" si="52">E1243*F1243</f>
        <v>1050</v>
      </c>
    </row>
    <row r="1244" customHeight="1" spans="1:7">
      <c r="A1244" s="25"/>
      <c r="B1244" s="26" t="s">
        <v>169</v>
      </c>
      <c r="C1244" s="27"/>
      <c r="D1244" s="27"/>
      <c r="E1244" s="50"/>
      <c r="F1244" s="45"/>
      <c r="G1244" s="60">
        <f>SUM(G1243:G1243)</f>
        <v>1050</v>
      </c>
    </row>
    <row r="1245" customHeight="1" spans="1:7">
      <c r="A1245" s="25">
        <v>31</v>
      </c>
      <c r="B1245" s="26" t="s">
        <v>636</v>
      </c>
      <c r="C1245" s="27" t="s">
        <v>18</v>
      </c>
      <c r="D1245" s="27" t="s">
        <v>12</v>
      </c>
      <c r="E1245" s="50">
        <v>69</v>
      </c>
      <c r="F1245" s="45">
        <v>120</v>
      </c>
      <c r="G1245" s="45">
        <f t="shared" si="52"/>
        <v>8280</v>
      </c>
    </row>
    <row r="1246" customHeight="1" spans="1:7">
      <c r="A1246" s="25"/>
      <c r="B1246" s="26"/>
      <c r="C1246" s="27" t="s">
        <v>569</v>
      </c>
      <c r="D1246" s="27" t="s">
        <v>12</v>
      </c>
      <c r="E1246" s="50">
        <v>2</v>
      </c>
      <c r="F1246" s="45">
        <v>100</v>
      </c>
      <c r="G1246" s="45">
        <f t="shared" si="52"/>
        <v>200</v>
      </c>
    </row>
    <row r="1247" customHeight="1" spans="1:7">
      <c r="A1247" s="25"/>
      <c r="B1247" s="26" t="s">
        <v>23</v>
      </c>
      <c r="C1247" s="27"/>
      <c r="D1247" s="27"/>
      <c r="E1247" s="44"/>
      <c r="F1247" s="45"/>
      <c r="G1247" s="60">
        <f>SUM(G1245:G1246)</f>
        <v>8480</v>
      </c>
    </row>
    <row r="1248" customHeight="1" spans="1:7">
      <c r="A1248" s="25">
        <v>32</v>
      </c>
      <c r="B1248" s="26" t="s">
        <v>637</v>
      </c>
      <c r="C1248" s="27" t="s">
        <v>110</v>
      </c>
      <c r="D1248" s="27" t="s">
        <v>12</v>
      </c>
      <c r="E1248" s="50">
        <v>1</v>
      </c>
      <c r="F1248" s="45">
        <v>200</v>
      </c>
      <c r="G1248" s="45">
        <f t="shared" ref="G1248:G1264" si="53">E1248*F1248</f>
        <v>200</v>
      </c>
    </row>
    <row r="1249" customHeight="1" spans="1:7">
      <c r="A1249" s="25"/>
      <c r="B1249" s="26"/>
      <c r="C1249" s="27" t="s">
        <v>94</v>
      </c>
      <c r="D1249" s="27" t="s">
        <v>12</v>
      </c>
      <c r="E1249" s="50">
        <v>1</v>
      </c>
      <c r="F1249" s="45">
        <v>120</v>
      </c>
      <c r="G1249" s="45">
        <f t="shared" si="53"/>
        <v>120</v>
      </c>
    </row>
    <row r="1250" customHeight="1" spans="1:7">
      <c r="A1250" s="25"/>
      <c r="B1250" s="26"/>
      <c r="C1250" s="27" t="s">
        <v>45</v>
      </c>
      <c r="D1250" s="27" t="s">
        <v>12</v>
      </c>
      <c r="E1250" s="50">
        <v>1</v>
      </c>
      <c r="F1250" s="45">
        <v>90</v>
      </c>
      <c r="G1250" s="45">
        <f t="shared" si="53"/>
        <v>90</v>
      </c>
    </row>
    <row r="1251" customHeight="1" spans="1:7">
      <c r="A1251" s="25"/>
      <c r="B1251" s="26"/>
      <c r="C1251" s="27" t="s">
        <v>150</v>
      </c>
      <c r="D1251" s="27" t="s">
        <v>12</v>
      </c>
      <c r="E1251" s="50">
        <v>3</v>
      </c>
      <c r="F1251" s="45">
        <v>100</v>
      </c>
      <c r="G1251" s="45">
        <f t="shared" si="53"/>
        <v>300</v>
      </c>
    </row>
    <row r="1252" customHeight="1" spans="1:7">
      <c r="A1252" s="25"/>
      <c r="B1252" s="26"/>
      <c r="C1252" s="27" t="s">
        <v>347</v>
      </c>
      <c r="D1252" s="27" t="s">
        <v>12</v>
      </c>
      <c r="E1252" s="50">
        <v>2</v>
      </c>
      <c r="F1252" s="45">
        <v>20</v>
      </c>
      <c r="G1252" s="45">
        <f t="shared" si="53"/>
        <v>40</v>
      </c>
    </row>
    <row r="1253" customHeight="1" spans="1:7">
      <c r="A1253" s="25"/>
      <c r="B1253" s="26"/>
      <c r="C1253" s="27" t="s">
        <v>11</v>
      </c>
      <c r="D1253" s="27" t="s">
        <v>12</v>
      </c>
      <c r="E1253" s="50">
        <v>1</v>
      </c>
      <c r="F1253" s="45">
        <v>200</v>
      </c>
      <c r="G1253" s="45">
        <f t="shared" si="53"/>
        <v>200</v>
      </c>
    </row>
    <row r="1254" customHeight="1" spans="1:7">
      <c r="A1254" s="25"/>
      <c r="B1254" s="26"/>
      <c r="C1254" s="27" t="s">
        <v>18</v>
      </c>
      <c r="D1254" s="27" t="s">
        <v>12</v>
      </c>
      <c r="E1254" s="50">
        <v>1</v>
      </c>
      <c r="F1254" s="45">
        <v>120</v>
      </c>
      <c r="G1254" s="45">
        <f t="shared" si="53"/>
        <v>120</v>
      </c>
    </row>
    <row r="1255" customHeight="1" spans="1:7">
      <c r="A1255" s="25"/>
      <c r="B1255" s="26"/>
      <c r="C1255" s="27" t="s">
        <v>19</v>
      </c>
      <c r="D1255" s="27" t="s">
        <v>12</v>
      </c>
      <c r="E1255" s="50">
        <v>1</v>
      </c>
      <c r="F1255" s="45">
        <v>20</v>
      </c>
      <c r="G1255" s="45">
        <f t="shared" si="53"/>
        <v>20</v>
      </c>
    </row>
    <row r="1256" customHeight="1" spans="1:7">
      <c r="A1256" s="25"/>
      <c r="B1256" s="26"/>
      <c r="C1256" s="27" t="s">
        <v>334</v>
      </c>
      <c r="D1256" s="27" t="s">
        <v>12</v>
      </c>
      <c r="E1256" s="50">
        <v>1</v>
      </c>
      <c r="F1256" s="45">
        <v>90</v>
      </c>
      <c r="G1256" s="45">
        <f t="shared" si="53"/>
        <v>90</v>
      </c>
    </row>
    <row r="1257" customHeight="1" spans="1:7">
      <c r="A1257" s="25"/>
      <c r="B1257" s="26"/>
      <c r="C1257" s="27" t="s">
        <v>85</v>
      </c>
      <c r="D1257" s="27" t="s">
        <v>17</v>
      </c>
      <c r="E1257" s="50">
        <v>1</v>
      </c>
      <c r="F1257" s="45">
        <v>4000</v>
      </c>
      <c r="G1257" s="45">
        <f t="shared" si="53"/>
        <v>4000</v>
      </c>
    </row>
    <row r="1258" customHeight="1" spans="1:7">
      <c r="A1258" s="25"/>
      <c r="B1258" s="26"/>
      <c r="C1258" s="27" t="s">
        <v>16</v>
      </c>
      <c r="D1258" s="27" t="s">
        <v>17</v>
      </c>
      <c r="E1258" s="50">
        <v>1</v>
      </c>
      <c r="F1258" s="45">
        <v>3000</v>
      </c>
      <c r="G1258" s="45">
        <f t="shared" si="53"/>
        <v>3000</v>
      </c>
    </row>
    <row r="1259" customHeight="1" spans="1:7">
      <c r="A1259" s="25"/>
      <c r="B1259" s="26"/>
      <c r="C1259" s="32" t="s">
        <v>183</v>
      </c>
      <c r="D1259" s="27" t="s">
        <v>38</v>
      </c>
      <c r="E1259" s="30">
        <v>1</v>
      </c>
      <c r="F1259" s="45">
        <v>1000</v>
      </c>
      <c r="G1259" s="45">
        <f t="shared" si="53"/>
        <v>1000</v>
      </c>
    </row>
    <row r="1260" customHeight="1" spans="1:7">
      <c r="A1260" s="25"/>
      <c r="B1260" s="26"/>
      <c r="C1260" s="32" t="s">
        <v>76</v>
      </c>
      <c r="D1260" s="27" t="s">
        <v>77</v>
      </c>
      <c r="E1260" s="33">
        <v>50.12</v>
      </c>
      <c r="F1260" s="45">
        <v>65</v>
      </c>
      <c r="G1260" s="45">
        <f t="shared" si="53"/>
        <v>3257.8</v>
      </c>
    </row>
    <row r="1261" customHeight="1" spans="1:7">
      <c r="A1261" s="25"/>
      <c r="B1261" s="26"/>
      <c r="C1261" s="32"/>
      <c r="D1261" s="27" t="s">
        <v>77</v>
      </c>
      <c r="E1261" s="33">
        <v>36.25</v>
      </c>
      <c r="F1261" s="45">
        <v>65</v>
      </c>
      <c r="G1261" s="45">
        <f t="shared" si="53"/>
        <v>2356.25</v>
      </c>
    </row>
    <row r="1262" customHeight="1" spans="1:7">
      <c r="A1262" s="25"/>
      <c r="B1262" s="26"/>
      <c r="C1262" s="32"/>
      <c r="D1262" s="27" t="s">
        <v>77</v>
      </c>
      <c r="E1262" s="33">
        <v>6.88</v>
      </c>
      <c r="F1262" s="45">
        <v>65</v>
      </c>
      <c r="G1262" s="45">
        <f t="shared" si="53"/>
        <v>447.2</v>
      </c>
    </row>
    <row r="1263" customHeight="1" spans="1:7">
      <c r="A1263" s="25"/>
      <c r="B1263" s="26"/>
      <c r="C1263" s="34" t="s">
        <v>140</v>
      </c>
      <c r="D1263" s="27" t="s">
        <v>14</v>
      </c>
      <c r="E1263" s="33">
        <v>26.7</v>
      </c>
      <c r="F1263" s="45">
        <v>180</v>
      </c>
      <c r="G1263" s="45">
        <f t="shared" si="53"/>
        <v>4806</v>
      </c>
    </row>
    <row r="1264" customHeight="1" spans="1:7">
      <c r="A1264" s="25"/>
      <c r="B1264" s="26"/>
      <c r="C1264" s="49"/>
      <c r="D1264" s="27" t="s">
        <v>14</v>
      </c>
      <c r="E1264" s="33">
        <v>8.54</v>
      </c>
      <c r="F1264" s="45">
        <v>180</v>
      </c>
      <c r="G1264" s="45">
        <f t="shared" si="53"/>
        <v>1537.2</v>
      </c>
    </row>
    <row r="1265" customHeight="1" spans="1:7">
      <c r="A1265" s="25"/>
      <c r="B1265" s="26"/>
      <c r="C1265" s="49"/>
      <c r="D1265" s="27" t="s">
        <v>14</v>
      </c>
      <c r="E1265" s="33">
        <v>6.52</v>
      </c>
      <c r="F1265" s="45">
        <v>180</v>
      </c>
      <c r="G1265" s="45">
        <f t="shared" ref="G1265:G1278" si="54">E1265*F1265</f>
        <v>1173.6</v>
      </c>
    </row>
    <row r="1266" customHeight="1" spans="1:7">
      <c r="A1266" s="25"/>
      <c r="B1266" s="26"/>
      <c r="C1266" s="49"/>
      <c r="D1266" s="27" t="s">
        <v>14</v>
      </c>
      <c r="E1266" s="33">
        <v>14.12</v>
      </c>
      <c r="F1266" s="45">
        <v>180</v>
      </c>
      <c r="G1266" s="45">
        <f t="shared" si="54"/>
        <v>2541.6</v>
      </c>
    </row>
    <row r="1267" customHeight="1" spans="1:7">
      <c r="A1267" s="25"/>
      <c r="B1267" s="26"/>
      <c r="C1267" s="35"/>
      <c r="D1267" s="27" t="s">
        <v>14</v>
      </c>
      <c r="E1267" s="33">
        <v>5.1</v>
      </c>
      <c r="F1267" s="45">
        <v>180</v>
      </c>
      <c r="G1267" s="45">
        <f t="shared" si="54"/>
        <v>918</v>
      </c>
    </row>
    <row r="1268" customHeight="1" spans="1:7">
      <c r="A1268" s="25"/>
      <c r="B1268" s="26"/>
      <c r="C1268" s="35" t="s">
        <v>611</v>
      </c>
      <c r="D1268" s="27" t="s">
        <v>14</v>
      </c>
      <c r="E1268" s="33">
        <v>2.16</v>
      </c>
      <c r="F1268" s="45">
        <v>320</v>
      </c>
      <c r="G1268" s="45">
        <f t="shared" si="54"/>
        <v>691.2</v>
      </c>
    </row>
    <row r="1269" customHeight="1" spans="1:7">
      <c r="A1269" s="25"/>
      <c r="B1269" s="26"/>
      <c r="C1269" s="32" t="s">
        <v>96</v>
      </c>
      <c r="D1269" s="27" t="s">
        <v>77</v>
      </c>
      <c r="E1269" s="33">
        <v>8.54</v>
      </c>
      <c r="F1269" s="45">
        <v>65</v>
      </c>
      <c r="G1269" s="45">
        <f t="shared" si="54"/>
        <v>555.1</v>
      </c>
    </row>
    <row r="1270" customHeight="1" spans="1:7">
      <c r="A1270" s="25"/>
      <c r="B1270" s="26"/>
      <c r="C1270" s="32" t="s">
        <v>142</v>
      </c>
      <c r="D1270" s="27" t="s">
        <v>77</v>
      </c>
      <c r="E1270" s="33">
        <v>1.71</v>
      </c>
      <c r="F1270" s="45">
        <v>340</v>
      </c>
      <c r="G1270" s="45">
        <f t="shared" si="54"/>
        <v>581.4</v>
      </c>
    </row>
    <row r="1271" customHeight="1" spans="1:7">
      <c r="A1271" s="25"/>
      <c r="B1271" s="26"/>
      <c r="C1271" s="32" t="s">
        <v>320</v>
      </c>
      <c r="D1271" s="27" t="s">
        <v>14</v>
      </c>
      <c r="E1271" s="33">
        <v>0.27</v>
      </c>
      <c r="F1271" s="45">
        <v>340</v>
      </c>
      <c r="G1271" s="45">
        <f t="shared" si="54"/>
        <v>91.8</v>
      </c>
    </row>
    <row r="1272" customHeight="1" spans="1:7">
      <c r="A1272" s="25"/>
      <c r="B1272" s="26"/>
      <c r="C1272" s="32"/>
      <c r="D1272" s="27" t="s">
        <v>14</v>
      </c>
      <c r="E1272" s="33">
        <v>1.25</v>
      </c>
      <c r="F1272" s="45">
        <v>340</v>
      </c>
      <c r="G1272" s="45">
        <f t="shared" si="54"/>
        <v>425</v>
      </c>
    </row>
    <row r="1273" customHeight="1" spans="1:7">
      <c r="A1273" s="25"/>
      <c r="B1273" s="26"/>
      <c r="C1273" s="32"/>
      <c r="D1273" s="27" t="s">
        <v>14</v>
      </c>
      <c r="E1273" s="33">
        <v>0.86</v>
      </c>
      <c r="F1273" s="45">
        <v>340</v>
      </c>
      <c r="G1273" s="45">
        <f t="shared" si="54"/>
        <v>292.4</v>
      </c>
    </row>
    <row r="1274" customHeight="1" spans="1:7">
      <c r="A1274" s="25"/>
      <c r="B1274" s="26"/>
      <c r="C1274" s="32" t="s">
        <v>97</v>
      </c>
      <c r="D1274" s="27" t="s">
        <v>98</v>
      </c>
      <c r="E1274" s="44">
        <v>1</v>
      </c>
      <c r="F1274" s="45">
        <v>200</v>
      </c>
      <c r="G1274" s="45">
        <f t="shared" si="54"/>
        <v>200</v>
      </c>
    </row>
    <row r="1275" customHeight="1" spans="1:7">
      <c r="A1275" s="25"/>
      <c r="B1275" s="26"/>
      <c r="C1275" s="32" t="s">
        <v>369</v>
      </c>
      <c r="D1275" s="27" t="s">
        <v>38</v>
      </c>
      <c r="E1275" s="44">
        <v>1</v>
      </c>
      <c r="F1275" s="45">
        <v>2000</v>
      </c>
      <c r="G1275" s="45">
        <f t="shared" si="54"/>
        <v>2000</v>
      </c>
    </row>
    <row r="1276" customHeight="1" spans="1:7">
      <c r="A1276" s="25"/>
      <c r="B1276" s="26"/>
      <c r="C1276" s="32" t="s">
        <v>99</v>
      </c>
      <c r="D1276" s="27" t="s">
        <v>14</v>
      </c>
      <c r="E1276" s="33">
        <v>20.52</v>
      </c>
      <c r="F1276" s="45">
        <v>70</v>
      </c>
      <c r="G1276" s="45">
        <f t="shared" si="54"/>
        <v>1436.4</v>
      </c>
    </row>
    <row r="1277" customHeight="1" spans="1:7">
      <c r="A1277" s="25"/>
      <c r="B1277" s="26"/>
      <c r="C1277" s="32" t="s">
        <v>146</v>
      </c>
      <c r="D1277" s="27" t="s">
        <v>77</v>
      </c>
      <c r="E1277" s="33">
        <v>117.34</v>
      </c>
      <c r="F1277" s="45">
        <v>820</v>
      </c>
      <c r="G1277" s="45">
        <f t="shared" si="54"/>
        <v>96218.8</v>
      </c>
    </row>
    <row r="1278" customHeight="1" spans="1:7">
      <c r="A1278" s="25"/>
      <c r="B1278" s="26"/>
      <c r="C1278" s="32" t="s">
        <v>79</v>
      </c>
      <c r="D1278" s="27" t="s">
        <v>77</v>
      </c>
      <c r="E1278" s="33">
        <v>48.36</v>
      </c>
      <c r="F1278" s="45">
        <v>560</v>
      </c>
      <c r="G1278" s="45">
        <f t="shared" si="54"/>
        <v>27081.6</v>
      </c>
    </row>
    <row r="1279" customHeight="1" spans="1:7">
      <c r="A1279" s="25"/>
      <c r="B1279" s="26" t="s">
        <v>23</v>
      </c>
      <c r="C1279" s="27"/>
      <c r="D1279" s="27"/>
      <c r="E1279" s="44"/>
      <c r="F1279" s="45"/>
      <c r="G1279" s="60">
        <f>SUM(G1248:G1278)</f>
        <v>155791.35</v>
      </c>
    </row>
    <row r="1280" customHeight="1" spans="1:7">
      <c r="A1280" s="25">
        <v>33</v>
      </c>
      <c r="B1280" s="26" t="s">
        <v>638</v>
      </c>
      <c r="C1280" s="27" t="s">
        <v>66</v>
      </c>
      <c r="D1280" s="27" t="s">
        <v>12</v>
      </c>
      <c r="E1280" s="50">
        <v>3</v>
      </c>
      <c r="F1280" s="45">
        <v>100</v>
      </c>
      <c r="G1280" s="45">
        <f t="shared" ref="G1280:G1282" si="55">E1280*F1280</f>
        <v>300</v>
      </c>
    </row>
    <row r="1281" customHeight="1" spans="1:7">
      <c r="A1281" s="25"/>
      <c r="B1281" s="26"/>
      <c r="C1281" s="27" t="s">
        <v>530</v>
      </c>
      <c r="D1281" s="27" t="s">
        <v>12</v>
      </c>
      <c r="E1281" s="50">
        <v>2</v>
      </c>
      <c r="F1281" s="45">
        <v>5</v>
      </c>
      <c r="G1281" s="45">
        <f t="shared" si="55"/>
        <v>10</v>
      </c>
    </row>
    <row r="1282" customHeight="1" spans="1:7">
      <c r="A1282" s="25"/>
      <c r="B1282" s="26"/>
      <c r="C1282" s="27" t="s">
        <v>11</v>
      </c>
      <c r="D1282" s="27" t="s">
        <v>12</v>
      </c>
      <c r="E1282" s="50">
        <v>2</v>
      </c>
      <c r="F1282" s="45">
        <v>200</v>
      </c>
      <c r="G1282" s="45">
        <f t="shared" si="55"/>
        <v>400</v>
      </c>
    </row>
    <row r="1283" customHeight="1" spans="1:7">
      <c r="A1283" s="25"/>
      <c r="B1283" s="26" t="s">
        <v>23</v>
      </c>
      <c r="C1283" s="27"/>
      <c r="D1283" s="27"/>
      <c r="E1283" s="44"/>
      <c r="F1283" s="45"/>
      <c r="G1283" s="60">
        <f>SUM(G1280:G1282)</f>
        <v>710</v>
      </c>
    </row>
    <row r="1284" customHeight="1" spans="1:7">
      <c r="A1284" s="25">
        <v>34</v>
      </c>
      <c r="B1284" s="26" t="s">
        <v>639</v>
      </c>
      <c r="C1284" s="27" t="s">
        <v>11</v>
      </c>
      <c r="D1284" s="27" t="s">
        <v>12</v>
      </c>
      <c r="E1284" s="50">
        <v>2</v>
      </c>
      <c r="F1284" s="45">
        <v>200</v>
      </c>
      <c r="G1284" s="45">
        <f t="shared" ref="G1284:G1298" si="56">E1284*F1284</f>
        <v>400</v>
      </c>
    </row>
    <row r="1285" customHeight="1" spans="1:7">
      <c r="A1285" s="25"/>
      <c r="B1285" s="26"/>
      <c r="C1285" s="27" t="s">
        <v>18</v>
      </c>
      <c r="D1285" s="27" t="s">
        <v>12</v>
      </c>
      <c r="E1285" s="50">
        <v>2</v>
      </c>
      <c r="F1285" s="45">
        <v>120</v>
      </c>
      <c r="G1285" s="45">
        <f t="shared" si="56"/>
        <v>240</v>
      </c>
    </row>
    <row r="1286" customHeight="1" spans="1:7">
      <c r="A1286" s="25"/>
      <c r="B1286" s="26"/>
      <c r="C1286" s="27" t="s">
        <v>66</v>
      </c>
      <c r="D1286" s="27" t="s">
        <v>12</v>
      </c>
      <c r="E1286" s="50">
        <v>1</v>
      </c>
      <c r="F1286" s="45">
        <v>100</v>
      </c>
      <c r="G1286" s="45">
        <f t="shared" si="56"/>
        <v>100</v>
      </c>
    </row>
    <row r="1287" customHeight="1" spans="1:7">
      <c r="A1287" s="25"/>
      <c r="B1287" s="26"/>
      <c r="C1287" s="27" t="s">
        <v>110</v>
      </c>
      <c r="D1287" s="27" t="s">
        <v>12</v>
      </c>
      <c r="E1287" s="50">
        <v>1</v>
      </c>
      <c r="F1287" s="45">
        <v>200</v>
      </c>
      <c r="G1287" s="45">
        <f t="shared" si="56"/>
        <v>200</v>
      </c>
    </row>
    <row r="1288" customHeight="1" spans="1:7">
      <c r="A1288" s="25"/>
      <c r="B1288" s="26"/>
      <c r="C1288" s="27" t="s">
        <v>94</v>
      </c>
      <c r="D1288" s="27" t="s">
        <v>12</v>
      </c>
      <c r="E1288" s="50">
        <v>1</v>
      </c>
      <c r="F1288" s="45">
        <v>120</v>
      </c>
      <c r="G1288" s="45">
        <f t="shared" si="56"/>
        <v>120</v>
      </c>
    </row>
    <row r="1289" customHeight="1" spans="1:7">
      <c r="A1289" s="25"/>
      <c r="B1289" s="26"/>
      <c r="C1289" s="27" t="s">
        <v>50</v>
      </c>
      <c r="D1289" s="27" t="s">
        <v>12</v>
      </c>
      <c r="E1289" s="50">
        <v>1</v>
      </c>
      <c r="F1289" s="45">
        <v>220</v>
      </c>
      <c r="G1289" s="45">
        <f t="shared" si="56"/>
        <v>220</v>
      </c>
    </row>
    <row r="1290" customHeight="1" spans="1:7">
      <c r="A1290" s="25"/>
      <c r="B1290" s="26"/>
      <c r="C1290" s="27" t="s">
        <v>45</v>
      </c>
      <c r="D1290" s="27" t="s">
        <v>12</v>
      </c>
      <c r="E1290" s="50">
        <v>1</v>
      </c>
      <c r="F1290" s="45">
        <v>90</v>
      </c>
      <c r="G1290" s="45">
        <f t="shared" si="56"/>
        <v>90</v>
      </c>
    </row>
    <row r="1291" customHeight="1" spans="1:7">
      <c r="A1291" s="25"/>
      <c r="B1291" s="26"/>
      <c r="C1291" s="27" t="s">
        <v>88</v>
      </c>
      <c r="D1291" s="27" t="s">
        <v>12</v>
      </c>
      <c r="E1291" s="50">
        <v>1</v>
      </c>
      <c r="F1291" s="45">
        <v>220</v>
      </c>
      <c r="G1291" s="45">
        <f t="shared" si="56"/>
        <v>220</v>
      </c>
    </row>
    <row r="1292" customHeight="1" spans="1:7">
      <c r="A1292" s="25"/>
      <c r="B1292" s="26"/>
      <c r="C1292" s="27" t="s">
        <v>31</v>
      </c>
      <c r="D1292" s="27" t="s">
        <v>12</v>
      </c>
      <c r="E1292" s="50">
        <v>2</v>
      </c>
      <c r="F1292" s="45">
        <v>100</v>
      </c>
      <c r="G1292" s="45">
        <f t="shared" si="56"/>
        <v>200</v>
      </c>
    </row>
    <row r="1293" customHeight="1" spans="1:7">
      <c r="A1293" s="25"/>
      <c r="B1293" s="26"/>
      <c r="C1293" s="27" t="s">
        <v>74</v>
      </c>
      <c r="D1293" s="27" t="s">
        <v>12</v>
      </c>
      <c r="E1293" s="50">
        <v>15</v>
      </c>
      <c r="F1293" s="45">
        <v>50</v>
      </c>
      <c r="G1293" s="45">
        <f t="shared" si="56"/>
        <v>750</v>
      </c>
    </row>
    <row r="1294" customHeight="1" spans="1:7">
      <c r="A1294" s="25"/>
      <c r="B1294" s="26"/>
      <c r="C1294" s="27" t="s">
        <v>402</v>
      </c>
      <c r="D1294" s="27" t="s">
        <v>12</v>
      </c>
      <c r="E1294" s="50">
        <v>1</v>
      </c>
      <c r="F1294" s="45">
        <v>100</v>
      </c>
      <c r="G1294" s="45">
        <f t="shared" si="56"/>
        <v>100</v>
      </c>
    </row>
    <row r="1295" customHeight="1" spans="1:7">
      <c r="A1295" s="25"/>
      <c r="B1295" s="26"/>
      <c r="C1295" s="27" t="s">
        <v>115</v>
      </c>
      <c r="D1295" s="27" t="s">
        <v>12</v>
      </c>
      <c r="E1295" s="50">
        <v>1</v>
      </c>
      <c r="F1295" s="45">
        <v>20</v>
      </c>
      <c r="G1295" s="45">
        <f t="shared" si="56"/>
        <v>20</v>
      </c>
    </row>
    <row r="1296" customHeight="1" spans="1:7">
      <c r="A1296" s="25"/>
      <c r="B1296" s="26"/>
      <c r="C1296" s="27" t="s">
        <v>85</v>
      </c>
      <c r="D1296" s="27" t="s">
        <v>17</v>
      </c>
      <c r="E1296" s="50">
        <v>1</v>
      </c>
      <c r="F1296" s="45">
        <v>4000</v>
      </c>
      <c r="G1296" s="45">
        <f t="shared" si="56"/>
        <v>4000</v>
      </c>
    </row>
    <row r="1297" customHeight="1" spans="1:7">
      <c r="A1297" s="25"/>
      <c r="B1297" s="26"/>
      <c r="C1297" s="27" t="s">
        <v>16</v>
      </c>
      <c r="D1297" s="27" t="s">
        <v>17</v>
      </c>
      <c r="E1297" s="50">
        <v>2</v>
      </c>
      <c r="F1297" s="45">
        <v>3000</v>
      </c>
      <c r="G1297" s="45">
        <f t="shared" si="56"/>
        <v>6000</v>
      </c>
    </row>
    <row r="1298" customHeight="1" spans="1:7">
      <c r="A1298" s="25"/>
      <c r="B1298" s="26"/>
      <c r="C1298" s="32" t="s">
        <v>183</v>
      </c>
      <c r="D1298" s="27" t="s">
        <v>38</v>
      </c>
      <c r="E1298" s="30">
        <v>1</v>
      </c>
      <c r="F1298" s="45">
        <v>1000</v>
      </c>
      <c r="G1298" s="45">
        <f t="shared" si="56"/>
        <v>1000</v>
      </c>
    </row>
    <row r="1299" customHeight="1" spans="1:7">
      <c r="A1299" s="25"/>
      <c r="B1299" s="26"/>
      <c r="C1299" s="32" t="s">
        <v>76</v>
      </c>
      <c r="D1299" s="27" t="s">
        <v>77</v>
      </c>
      <c r="E1299" s="33">
        <v>4.34</v>
      </c>
      <c r="F1299" s="45">
        <v>65</v>
      </c>
      <c r="G1299" s="45">
        <f t="shared" ref="G1299:G1319" si="57">E1299*F1299</f>
        <v>282.1</v>
      </c>
    </row>
    <row r="1300" customHeight="1" spans="1:7">
      <c r="A1300" s="25"/>
      <c r="B1300" s="26"/>
      <c r="C1300" s="32"/>
      <c r="D1300" s="27" t="s">
        <v>77</v>
      </c>
      <c r="E1300" s="33">
        <v>4.24</v>
      </c>
      <c r="F1300" s="45">
        <v>65</v>
      </c>
      <c r="G1300" s="45">
        <f t="shared" si="57"/>
        <v>275.6</v>
      </c>
    </row>
    <row r="1301" customHeight="1" spans="1:7">
      <c r="A1301" s="25"/>
      <c r="B1301" s="26"/>
      <c r="C1301" s="32"/>
      <c r="D1301" s="27" t="s">
        <v>77</v>
      </c>
      <c r="E1301" s="33">
        <v>5.78</v>
      </c>
      <c r="F1301" s="45">
        <v>65</v>
      </c>
      <c r="G1301" s="45">
        <f t="shared" si="57"/>
        <v>375.7</v>
      </c>
    </row>
    <row r="1302" customHeight="1" spans="1:7">
      <c r="A1302" s="25"/>
      <c r="B1302" s="26"/>
      <c r="C1302" s="32"/>
      <c r="D1302" s="27" t="s">
        <v>77</v>
      </c>
      <c r="E1302" s="33">
        <v>4.08</v>
      </c>
      <c r="F1302" s="45">
        <v>65</v>
      </c>
      <c r="G1302" s="45">
        <f t="shared" si="57"/>
        <v>265.2</v>
      </c>
    </row>
    <row r="1303" customHeight="1" spans="1:7">
      <c r="A1303" s="25"/>
      <c r="B1303" s="26"/>
      <c r="C1303" s="32"/>
      <c r="D1303" s="27" t="s">
        <v>77</v>
      </c>
      <c r="E1303" s="33">
        <v>13.89</v>
      </c>
      <c r="F1303" s="45">
        <v>65</v>
      </c>
      <c r="G1303" s="45">
        <f t="shared" si="57"/>
        <v>902.85</v>
      </c>
    </row>
    <row r="1304" customHeight="1" spans="1:7">
      <c r="A1304" s="25"/>
      <c r="B1304" s="26"/>
      <c r="C1304" s="32"/>
      <c r="D1304" s="27" t="s">
        <v>77</v>
      </c>
      <c r="E1304" s="33">
        <v>79.05</v>
      </c>
      <c r="F1304" s="45">
        <v>65</v>
      </c>
      <c r="G1304" s="45">
        <f t="shared" si="57"/>
        <v>5138.25</v>
      </c>
    </row>
    <row r="1305" customHeight="1" spans="1:7">
      <c r="A1305" s="25"/>
      <c r="B1305" s="26"/>
      <c r="C1305" s="32"/>
      <c r="D1305" s="27" t="s">
        <v>77</v>
      </c>
      <c r="E1305" s="33">
        <v>35.81</v>
      </c>
      <c r="F1305" s="45">
        <v>65</v>
      </c>
      <c r="G1305" s="45">
        <f t="shared" si="57"/>
        <v>2327.65</v>
      </c>
    </row>
    <row r="1306" customHeight="1" spans="1:7">
      <c r="A1306" s="25"/>
      <c r="B1306" s="26"/>
      <c r="C1306" s="32"/>
      <c r="D1306" s="27" t="s">
        <v>77</v>
      </c>
      <c r="E1306" s="33">
        <v>3.88</v>
      </c>
      <c r="F1306" s="45">
        <v>65</v>
      </c>
      <c r="G1306" s="45">
        <f t="shared" si="57"/>
        <v>252.2</v>
      </c>
    </row>
    <row r="1307" customHeight="1" spans="1:7">
      <c r="A1307" s="25"/>
      <c r="B1307" s="26"/>
      <c r="C1307" s="32"/>
      <c r="D1307" s="27" t="s">
        <v>77</v>
      </c>
      <c r="E1307" s="33">
        <v>45.44</v>
      </c>
      <c r="F1307" s="45">
        <v>65</v>
      </c>
      <c r="G1307" s="45">
        <f t="shared" si="57"/>
        <v>2953.6</v>
      </c>
    </row>
    <row r="1308" customHeight="1" spans="1:7">
      <c r="A1308" s="25"/>
      <c r="B1308" s="26"/>
      <c r="C1308" s="32" t="s">
        <v>78</v>
      </c>
      <c r="D1308" s="27" t="s">
        <v>14</v>
      </c>
      <c r="E1308" s="33">
        <v>8.18</v>
      </c>
      <c r="F1308" s="45">
        <v>180</v>
      </c>
      <c r="G1308" s="45">
        <f t="shared" si="57"/>
        <v>1472.4</v>
      </c>
    </row>
    <row r="1309" customHeight="1" spans="1:7">
      <c r="A1309" s="25"/>
      <c r="B1309" s="26"/>
      <c r="C1309" s="32" t="s">
        <v>140</v>
      </c>
      <c r="D1309" s="27" t="s">
        <v>14</v>
      </c>
      <c r="E1309" s="33">
        <v>0.18</v>
      </c>
      <c r="F1309" s="45">
        <v>180</v>
      </c>
      <c r="G1309" s="45">
        <f t="shared" si="57"/>
        <v>32.4</v>
      </c>
    </row>
    <row r="1310" customHeight="1" spans="1:7">
      <c r="A1310" s="25"/>
      <c r="B1310" s="26"/>
      <c r="C1310" s="32"/>
      <c r="D1310" s="27" t="s">
        <v>14</v>
      </c>
      <c r="E1310" s="33">
        <v>2.16</v>
      </c>
      <c r="F1310" s="45">
        <v>180</v>
      </c>
      <c r="G1310" s="45">
        <f t="shared" si="57"/>
        <v>388.8</v>
      </c>
    </row>
    <row r="1311" customHeight="1" spans="1:7">
      <c r="A1311" s="25"/>
      <c r="B1311" s="26"/>
      <c r="C1311" s="32" t="s">
        <v>96</v>
      </c>
      <c r="D1311" s="27" t="s">
        <v>77</v>
      </c>
      <c r="E1311" s="33">
        <v>0.72</v>
      </c>
      <c r="F1311" s="45">
        <v>65</v>
      </c>
      <c r="G1311" s="45">
        <f t="shared" si="57"/>
        <v>46.8</v>
      </c>
    </row>
    <row r="1312" ht="32" customHeight="1" spans="1:7">
      <c r="A1312" s="25"/>
      <c r="B1312" s="26"/>
      <c r="C1312" s="46" t="s">
        <v>640</v>
      </c>
      <c r="D1312" s="27" t="s">
        <v>404</v>
      </c>
      <c r="E1312" s="33">
        <v>6</v>
      </c>
      <c r="F1312" s="45">
        <v>160</v>
      </c>
      <c r="G1312" s="45">
        <f t="shared" si="57"/>
        <v>960</v>
      </c>
    </row>
    <row r="1313" customHeight="1" spans="1:7">
      <c r="A1313" s="25"/>
      <c r="B1313" s="26"/>
      <c r="C1313" s="32" t="s">
        <v>142</v>
      </c>
      <c r="D1313" s="27" t="s">
        <v>77</v>
      </c>
      <c r="E1313" s="33">
        <v>0.38</v>
      </c>
      <c r="F1313" s="45">
        <v>340</v>
      </c>
      <c r="G1313" s="45">
        <f t="shared" si="57"/>
        <v>129.2</v>
      </c>
    </row>
    <row r="1314" customHeight="1" spans="1:7">
      <c r="A1314" s="25"/>
      <c r="B1314" s="26"/>
      <c r="C1314" s="32" t="s">
        <v>320</v>
      </c>
      <c r="D1314" s="27" t="s">
        <v>14</v>
      </c>
      <c r="E1314" s="33">
        <v>3.01</v>
      </c>
      <c r="F1314" s="45">
        <v>340</v>
      </c>
      <c r="G1314" s="45">
        <f t="shared" si="57"/>
        <v>1023.4</v>
      </c>
    </row>
    <row r="1315" customHeight="1" spans="1:7">
      <c r="A1315" s="25"/>
      <c r="B1315" s="26"/>
      <c r="C1315" s="32" t="s">
        <v>138</v>
      </c>
      <c r="D1315" s="27" t="s">
        <v>38</v>
      </c>
      <c r="E1315" s="44">
        <v>1</v>
      </c>
      <c r="F1315" s="45">
        <v>1000</v>
      </c>
      <c r="G1315" s="45">
        <f t="shared" si="57"/>
        <v>1000</v>
      </c>
    </row>
    <row r="1316" customHeight="1" spans="1:7">
      <c r="A1316" s="25"/>
      <c r="B1316" s="26"/>
      <c r="C1316" s="35" t="s">
        <v>99</v>
      </c>
      <c r="D1316" s="27" t="s">
        <v>14</v>
      </c>
      <c r="E1316" s="33">
        <v>19.8</v>
      </c>
      <c r="F1316" s="45">
        <v>70</v>
      </c>
      <c r="G1316" s="45">
        <f t="shared" si="57"/>
        <v>1386</v>
      </c>
    </row>
    <row r="1317" customHeight="1" spans="1:7">
      <c r="A1317" s="25"/>
      <c r="B1317" s="26"/>
      <c r="C1317" s="32" t="s">
        <v>146</v>
      </c>
      <c r="D1317" s="27" t="s">
        <v>77</v>
      </c>
      <c r="E1317" s="33">
        <v>82.19</v>
      </c>
      <c r="F1317" s="45">
        <v>820</v>
      </c>
      <c r="G1317" s="45">
        <f t="shared" si="57"/>
        <v>67395.8</v>
      </c>
    </row>
    <row r="1318" customHeight="1" spans="1:7">
      <c r="A1318" s="25"/>
      <c r="B1318" s="26"/>
      <c r="C1318" s="32" t="s">
        <v>79</v>
      </c>
      <c r="D1318" s="27" t="s">
        <v>77</v>
      </c>
      <c r="E1318" s="33">
        <v>25.4</v>
      </c>
      <c r="F1318" s="45">
        <v>560</v>
      </c>
      <c r="G1318" s="45">
        <f t="shared" si="57"/>
        <v>14224</v>
      </c>
    </row>
    <row r="1319" customHeight="1" spans="1:7">
      <c r="A1319" s="25"/>
      <c r="B1319" s="26"/>
      <c r="C1319" s="32" t="s">
        <v>405</v>
      </c>
      <c r="D1319" s="27" t="s">
        <v>77</v>
      </c>
      <c r="E1319" s="33">
        <v>17.31</v>
      </c>
      <c r="F1319" s="45">
        <v>160</v>
      </c>
      <c r="G1319" s="45">
        <f t="shared" si="57"/>
        <v>2769.6</v>
      </c>
    </row>
    <row r="1320" customHeight="1" spans="1:7">
      <c r="A1320" s="25"/>
      <c r="B1320" s="26" t="s">
        <v>23</v>
      </c>
      <c r="C1320" s="27"/>
      <c r="D1320" s="27"/>
      <c r="E1320" s="44"/>
      <c r="F1320" s="45"/>
      <c r="G1320" s="60">
        <f>SUM(G1284:G1319)</f>
        <v>117261.55</v>
      </c>
    </row>
    <row r="1321" customHeight="1" spans="1:7">
      <c r="A1321" s="25">
        <v>35</v>
      </c>
      <c r="B1321" s="40" t="s">
        <v>641</v>
      </c>
      <c r="C1321" s="27" t="s">
        <v>85</v>
      </c>
      <c r="D1321" s="27" t="s">
        <v>17</v>
      </c>
      <c r="E1321" s="50">
        <v>1</v>
      </c>
      <c r="F1321" s="45">
        <v>4000</v>
      </c>
      <c r="G1321" s="45">
        <f t="shared" ref="G1321:G1325" si="58">E1321*F1321</f>
        <v>4000</v>
      </c>
    </row>
    <row r="1322" customHeight="1" spans="1:7">
      <c r="A1322" s="25"/>
      <c r="B1322" s="41"/>
      <c r="C1322" s="27" t="s">
        <v>16</v>
      </c>
      <c r="D1322" s="27" t="s">
        <v>17</v>
      </c>
      <c r="E1322" s="50">
        <v>1</v>
      </c>
      <c r="F1322" s="45">
        <v>3000</v>
      </c>
      <c r="G1322" s="45">
        <f t="shared" si="58"/>
        <v>3000</v>
      </c>
    </row>
    <row r="1323" customHeight="1" spans="1:7">
      <c r="A1323" s="25"/>
      <c r="B1323" s="41"/>
      <c r="C1323" s="27" t="s">
        <v>569</v>
      </c>
      <c r="D1323" s="27" t="s">
        <v>12</v>
      </c>
      <c r="E1323" s="50">
        <v>10</v>
      </c>
      <c r="F1323" s="45">
        <v>100</v>
      </c>
      <c r="G1323" s="45">
        <f t="shared" si="58"/>
        <v>1000</v>
      </c>
    </row>
    <row r="1324" customHeight="1" spans="1:7">
      <c r="A1324" s="25"/>
      <c r="B1324" s="41"/>
      <c r="C1324" s="27" t="s">
        <v>544</v>
      </c>
      <c r="D1324" s="27" t="s">
        <v>12</v>
      </c>
      <c r="E1324" s="50">
        <v>3</v>
      </c>
      <c r="F1324" s="45">
        <v>50</v>
      </c>
      <c r="G1324" s="45">
        <f t="shared" si="58"/>
        <v>150</v>
      </c>
    </row>
    <row r="1325" customHeight="1" spans="1:7">
      <c r="A1325" s="25"/>
      <c r="B1325" s="48"/>
      <c r="C1325" s="27" t="s">
        <v>19</v>
      </c>
      <c r="D1325" s="27" t="s">
        <v>12</v>
      </c>
      <c r="E1325" s="50">
        <v>1</v>
      </c>
      <c r="F1325" s="45">
        <v>20</v>
      </c>
      <c r="G1325" s="45">
        <f t="shared" si="58"/>
        <v>20</v>
      </c>
    </row>
    <row r="1326" customHeight="1" spans="1:7">
      <c r="A1326" s="25"/>
      <c r="B1326" s="26" t="s">
        <v>23</v>
      </c>
      <c r="C1326" s="27"/>
      <c r="D1326" s="27"/>
      <c r="E1326" s="44"/>
      <c r="F1326" s="45"/>
      <c r="G1326" s="60">
        <f>SUM(G1321:G1325)</f>
        <v>8170</v>
      </c>
    </row>
    <row r="1327" customHeight="1" spans="1:7">
      <c r="A1327" s="25">
        <v>36</v>
      </c>
      <c r="B1327" s="61" t="s">
        <v>642</v>
      </c>
      <c r="C1327" s="27" t="s">
        <v>16</v>
      </c>
      <c r="D1327" s="27" t="s">
        <v>17</v>
      </c>
      <c r="E1327" s="50">
        <v>2</v>
      </c>
      <c r="F1327" s="45">
        <v>3000</v>
      </c>
      <c r="G1327" s="45">
        <f>E1327*F1327</f>
        <v>6000</v>
      </c>
    </row>
    <row r="1328" customHeight="1" spans="1:7">
      <c r="A1328" s="25"/>
      <c r="B1328" s="26" t="s">
        <v>23</v>
      </c>
      <c r="C1328" s="36"/>
      <c r="D1328" s="36"/>
      <c r="E1328" s="66"/>
      <c r="F1328" s="45"/>
      <c r="G1328" s="60">
        <f>SUM(G1327:G1327)</f>
        <v>6000</v>
      </c>
    </row>
    <row r="1329" customHeight="1" spans="1:7">
      <c r="A1329" s="25">
        <v>37</v>
      </c>
      <c r="B1329" s="67" t="s">
        <v>643</v>
      </c>
      <c r="C1329" s="27" t="s">
        <v>11</v>
      </c>
      <c r="D1329" s="27" t="s">
        <v>12</v>
      </c>
      <c r="E1329" s="50">
        <v>2</v>
      </c>
      <c r="F1329" s="45">
        <v>200</v>
      </c>
      <c r="G1329" s="45">
        <f>E1329*F1329</f>
        <v>400</v>
      </c>
    </row>
    <row r="1330" customHeight="1" spans="1:7">
      <c r="A1330" s="25"/>
      <c r="B1330" s="68"/>
      <c r="C1330" s="32" t="s">
        <v>321</v>
      </c>
      <c r="D1330" s="27" t="s">
        <v>77</v>
      </c>
      <c r="E1330" s="33">
        <v>107.68</v>
      </c>
      <c r="F1330" s="45">
        <v>120</v>
      </c>
      <c r="G1330" s="29">
        <f>E1330*F1330</f>
        <v>12921.6</v>
      </c>
    </row>
    <row r="1331" customHeight="1" spans="1:7">
      <c r="A1331" s="25"/>
      <c r="B1331" s="68"/>
      <c r="C1331" s="34" t="s">
        <v>320</v>
      </c>
      <c r="D1331" s="27" t="s">
        <v>14</v>
      </c>
      <c r="E1331" s="33">
        <v>3.94</v>
      </c>
      <c r="F1331" s="45">
        <v>340</v>
      </c>
      <c r="G1331" s="29">
        <f>E1331*F1331</f>
        <v>1339.6</v>
      </c>
    </row>
    <row r="1332" customHeight="1" spans="1:7">
      <c r="A1332" s="25"/>
      <c r="B1332" s="68"/>
      <c r="C1332" s="35"/>
      <c r="D1332" s="27" t="s">
        <v>14</v>
      </c>
      <c r="E1332" s="33">
        <v>2.32</v>
      </c>
      <c r="F1332" s="45">
        <v>341</v>
      </c>
      <c r="G1332" s="29">
        <f>E1332*F1332</f>
        <v>791.12</v>
      </c>
    </row>
    <row r="1333" customHeight="1" spans="1:7">
      <c r="A1333" s="25"/>
      <c r="B1333" s="69"/>
      <c r="C1333" s="32" t="s">
        <v>146</v>
      </c>
      <c r="D1333" s="27" t="s">
        <v>77</v>
      </c>
      <c r="E1333" s="33">
        <v>74.98</v>
      </c>
      <c r="F1333" s="45">
        <v>820</v>
      </c>
      <c r="G1333" s="29">
        <f>E1333*F1333</f>
        <v>61483.6</v>
      </c>
    </row>
    <row r="1334" customHeight="1" spans="1:7">
      <c r="A1334" s="25"/>
      <c r="B1334" s="26" t="s">
        <v>23</v>
      </c>
      <c r="C1334" s="27"/>
      <c r="D1334" s="27"/>
      <c r="E1334" s="44"/>
      <c r="F1334" s="45"/>
      <c r="G1334" s="60">
        <f>SUM(G1329:G1333)</f>
        <v>76935.92</v>
      </c>
    </row>
    <row r="1335" customHeight="1" spans="1:7">
      <c r="A1335" s="25">
        <v>38</v>
      </c>
      <c r="B1335" s="61" t="s">
        <v>644</v>
      </c>
      <c r="C1335" s="27" t="s">
        <v>88</v>
      </c>
      <c r="D1335" s="27" t="s">
        <v>12</v>
      </c>
      <c r="E1335" s="50">
        <v>5</v>
      </c>
      <c r="F1335" s="45">
        <v>220</v>
      </c>
      <c r="G1335" s="45">
        <f t="shared" ref="G1335:G1338" si="59">E1335*F1335</f>
        <v>1100</v>
      </c>
    </row>
    <row r="1336" customHeight="1" spans="1:7">
      <c r="A1336" s="25"/>
      <c r="B1336" s="26" t="s">
        <v>23</v>
      </c>
      <c r="C1336" s="27"/>
      <c r="D1336" s="27"/>
      <c r="E1336" s="50"/>
      <c r="F1336" s="45"/>
      <c r="G1336" s="60">
        <f>SUM(G1335:G1335)</f>
        <v>1100</v>
      </c>
    </row>
    <row r="1337" customHeight="1" spans="1:7">
      <c r="A1337" s="25">
        <v>39</v>
      </c>
      <c r="B1337" s="26" t="s">
        <v>645</v>
      </c>
      <c r="C1337" s="27" t="s">
        <v>16</v>
      </c>
      <c r="D1337" s="27" t="s">
        <v>17</v>
      </c>
      <c r="E1337" s="50">
        <v>3</v>
      </c>
      <c r="F1337" s="45">
        <v>3000</v>
      </c>
      <c r="G1337" s="45">
        <f t="shared" si="59"/>
        <v>9000</v>
      </c>
    </row>
    <row r="1338" customHeight="1" spans="1:7">
      <c r="A1338" s="25"/>
      <c r="B1338" s="26"/>
      <c r="C1338" s="32" t="s">
        <v>79</v>
      </c>
      <c r="D1338" s="27" t="s">
        <v>77</v>
      </c>
      <c r="E1338" s="33">
        <v>62.15</v>
      </c>
      <c r="F1338" s="45">
        <v>65</v>
      </c>
      <c r="G1338" s="45">
        <f t="shared" si="59"/>
        <v>4039.75</v>
      </c>
    </row>
    <row r="1339" customHeight="1" spans="1:7">
      <c r="A1339" s="25"/>
      <c r="B1339" s="26" t="s">
        <v>23</v>
      </c>
      <c r="C1339" s="27"/>
      <c r="D1339" s="27"/>
      <c r="E1339" s="44"/>
      <c r="F1339" s="45"/>
      <c r="G1339" s="60">
        <f>SUM(G1337:G1338)</f>
        <v>13039.75</v>
      </c>
    </row>
    <row r="1340" customHeight="1" spans="1:7">
      <c r="A1340" s="25">
        <v>40</v>
      </c>
      <c r="B1340" s="61" t="s">
        <v>646</v>
      </c>
      <c r="C1340" s="27" t="s">
        <v>75</v>
      </c>
      <c r="D1340" s="27" t="s">
        <v>17</v>
      </c>
      <c r="E1340" s="50">
        <v>2</v>
      </c>
      <c r="F1340" s="45">
        <v>4500</v>
      </c>
      <c r="G1340" s="45">
        <f>E1340*F1340</f>
        <v>9000</v>
      </c>
    </row>
    <row r="1341" customHeight="1" spans="1:7">
      <c r="A1341" s="25"/>
      <c r="B1341" s="26" t="s">
        <v>23</v>
      </c>
      <c r="C1341" s="27"/>
      <c r="D1341" s="27"/>
      <c r="E1341" s="50"/>
      <c r="F1341" s="45"/>
      <c r="G1341" s="60">
        <f>SUM(G1340:G1340)</f>
        <v>9000</v>
      </c>
    </row>
    <row r="1342" customHeight="1" spans="1:7">
      <c r="A1342" s="25">
        <v>41</v>
      </c>
      <c r="B1342" s="70" t="s">
        <v>647</v>
      </c>
      <c r="C1342" s="27" t="s">
        <v>16</v>
      </c>
      <c r="D1342" s="27" t="s">
        <v>17</v>
      </c>
      <c r="E1342" s="50">
        <v>1</v>
      </c>
      <c r="F1342" s="45">
        <v>3000</v>
      </c>
      <c r="G1342" s="45">
        <v>3000</v>
      </c>
    </row>
    <row r="1343" customHeight="1" spans="1:7">
      <c r="A1343" s="25"/>
      <c r="B1343" s="26" t="s">
        <v>23</v>
      </c>
      <c r="C1343" s="27"/>
      <c r="D1343" s="27"/>
      <c r="E1343" s="50"/>
      <c r="F1343" s="45"/>
      <c r="G1343" s="60">
        <v>3000</v>
      </c>
    </row>
    <row r="1344" ht="24" customHeight="1" spans="1:7">
      <c r="A1344" s="25">
        <v>42</v>
      </c>
      <c r="B1344" s="70" t="s">
        <v>648</v>
      </c>
      <c r="C1344" s="27" t="s">
        <v>85</v>
      </c>
      <c r="D1344" s="27" t="s">
        <v>17</v>
      </c>
      <c r="E1344" s="50">
        <v>1</v>
      </c>
      <c r="F1344" s="45">
        <v>4000</v>
      </c>
      <c r="G1344" s="45">
        <v>4000</v>
      </c>
    </row>
    <row r="1345" customHeight="1" spans="1:7">
      <c r="A1345" s="25"/>
      <c r="B1345" s="26" t="s">
        <v>23</v>
      </c>
      <c r="C1345" s="27"/>
      <c r="D1345" s="27"/>
      <c r="E1345" s="50"/>
      <c r="F1345" s="45"/>
      <c r="G1345" s="60">
        <v>4000</v>
      </c>
    </row>
    <row r="1346" customHeight="1" spans="1:7">
      <c r="A1346" s="52">
        <v>43</v>
      </c>
      <c r="B1346" s="61" t="s">
        <v>649</v>
      </c>
      <c r="C1346" s="27" t="s">
        <v>16</v>
      </c>
      <c r="D1346" s="27" t="s">
        <v>17</v>
      </c>
      <c r="E1346" s="50">
        <v>1</v>
      </c>
      <c r="F1346" s="45">
        <v>3000</v>
      </c>
      <c r="G1346" s="45">
        <v>3000</v>
      </c>
    </row>
    <row r="1347" customHeight="1" spans="1:7">
      <c r="A1347" s="54"/>
      <c r="B1347" s="26" t="s">
        <v>23</v>
      </c>
      <c r="C1347" s="27"/>
      <c r="D1347" s="27"/>
      <c r="E1347" s="44"/>
      <c r="F1347" s="45"/>
      <c r="G1347" s="60">
        <v>3000</v>
      </c>
    </row>
    <row r="1348" ht="15" customHeight="1" spans="1:7">
      <c r="A1348" s="25">
        <v>44</v>
      </c>
      <c r="B1348" s="61" t="s">
        <v>650</v>
      </c>
      <c r="C1348" s="27" t="s">
        <v>66</v>
      </c>
      <c r="D1348" s="27" t="s">
        <v>12</v>
      </c>
      <c r="E1348" s="50">
        <v>3</v>
      </c>
      <c r="F1348" s="45">
        <v>100</v>
      </c>
      <c r="G1348" s="45">
        <f t="shared" ref="G1348:G1351" si="60">E1348*F1348</f>
        <v>300</v>
      </c>
    </row>
    <row r="1349" ht="15" customHeight="1" spans="1:7">
      <c r="A1349" s="25"/>
      <c r="B1349" s="61"/>
      <c r="C1349" s="27" t="s">
        <v>18</v>
      </c>
      <c r="D1349" s="27" t="s">
        <v>12</v>
      </c>
      <c r="E1349" s="50">
        <v>2</v>
      </c>
      <c r="F1349" s="45">
        <v>120</v>
      </c>
      <c r="G1349" s="45">
        <f t="shared" si="60"/>
        <v>240</v>
      </c>
    </row>
    <row r="1350" ht="15" customHeight="1" spans="1:7">
      <c r="A1350" s="25"/>
      <c r="B1350" s="61"/>
      <c r="C1350" s="27" t="s">
        <v>19</v>
      </c>
      <c r="D1350" s="27" t="s">
        <v>12</v>
      </c>
      <c r="E1350" s="50">
        <v>16</v>
      </c>
      <c r="F1350" s="45">
        <v>20</v>
      </c>
      <c r="G1350" s="45">
        <f t="shared" si="60"/>
        <v>320</v>
      </c>
    </row>
    <row r="1351" ht="15" customHeight="1" spans="1:7">
      <c r="A1351" s="25"/>
      <c r="B1351" s="61"/>
      <c r="C1351" s="27" t="s">
        <v>56</v>
      </c>
      <c r="D1351" s="27" t="s">
        <v>12</v>
      </c>
      <c r="E1351" s="50">
        <v>11</v>
      </c>
      <c r="F1351" s="45">
        <v>10</v>
      </c>
      <c r="G1351" s="45">
        <f t="shared" si="60"/>
        <v>110</v>
      </c>
    </row>
    <row r="1352" ht="15" customHeight="1" spans="1:7">
      <c r="A1352" s="25"/>
      <c r="B1352" s="26" t="s">
        <v>23</v>
      </c>
      <c r="C1352" s="27"/>
      <c r="D1352" s="27"/>
      <c r="E1352" s="44"/>
      <c r="F1352" s="45"/>
      <c r="G1352" s="60">
        <f>SUM(G1348:G1351)</f>
        <v>970</v>
      </c>
    </row>
    <row r="1353" customHeight="1" spans="1:7">
      <c r="A1353" s="25">
        <v>45</v>
      </c>
      <c r="B1353" s="26" t="s">
        <v>651</v>
      </c>
      <c r="C1353" s="27" t="s">
        <v>11</v>
      </c>
      <c r="D1353" s="27" t="s">
        <v>12</v>
      </c>
      <c r="E1353" s="50">
        <v>10</v>
      </c>
      <c r="F1353" s="45">
        <v>200</v>
      </c>
      <c r="G1353" s="45">
        <f t="shared" ref="G1353:G1362" si="61">E1353*F1353</f>
        <v>2000</v>
      </c>
    </row>
    <row r="1354" customHeight="1" spans="1:7">
      <c r="A1354" s="25"/>
      <c r="B1354" s="26"/>
      <c r="C1354" s="27" t="s">
        <v>18</v>
      </c>
      <c r="D1354" s="27" t="s">
        <v>12</v>
      </c>
      <c r="E1354" s="50">
        <v>22</v>
      </c>
      <c r="F1354" s="45">
        <v>120</v>
      </c>
      <c r="G1354" s="45">
        <f t="shared" si="61"/>
        <v>2640</v>
      </c>
    </row>
    <row r="1355" customHeight="1" spans="1:7">
      <c r="A1355" s="25"/>
      <c r="B1355" s="26"/>
      <c r="C1355" s="27" t="s">
        <v>19</v>
      </c>
      <c r="D1355" s="27" t="s">
        <v>12</v>
      </c>
      <c r="E1355" s="50">
        <v>10</v>
      </c>
      <c r="F1355" s="45">
        <v>20</v>
      </c>
      <c r="G1355" s="45">
        <f t="shared" si="61"/>
        <v>200</v>
      </c>
    </row>
    <row r="1356" customHeight="1" spans="1:7">
      <c r="A1356" s="25"/>
      <c r="B1356" s="26"/>
      <c r="C1356" s="27" t="s">
        <v>56</v>
      </c>
      <c r="D1356" s="27" t="s">
        <v>12</v>
      </c>
      <c r="E1356" s="50">
        <v>2</v>
      </c>
      <c r="F1356" s="45">
        <v>10</v>
      </c>
      <c r="G1356" s="45">
        <f t="shared" si="61"/>
        <v>20</v>
      </c>
    </row>
    <row r="1357" customHeight="1" spans="1:7">
      <c r="A1357" s="25"/>
      <c r="B1357" s="26"/>
      <c r="C1357" s="27" t="s">
        <v>31</v>
      </c>
      <c r="D1357" s="27" t="s">
        <v>12</v>
      </c>
      <c r="E1357" s="50">
        <v>5</v>
      </c>
      <c r="F1357" s="45">
        <v>100</v>
      </c>
      <c r="G1357" s="45">
        <f t="shared" si="61"/>
        <v>500</v>
      </c>
    </row>
    <row r="1358" customHeight="1" spans="1:7">
      <c r="A1358" s="25"/>
      <c r="B1358" s="26"/>
      <c r="C1358" s="27" t="s">
        <v>74</v>
      </c>
      <c r="D1358" s="27" t="s">
        <v>12</v>
      </c>
      <c r="E1358" s="50">
        <v>1</v>
      </c>
      <c r="F1358" s="45">
        <v>50</v>
      </c>
      <c r="G1358" s="45">
        <f t="shared" si="61"/>
        <v>50</v>
      </c>
    </row>
    <row r="1359" customHeight="1" spans="1:7">
      <c r="A1359" s="25"/>
      <c r="B1359" s="26"/>
      <c r="C1359" s="27" t="s">
        <v>528</v>
      </c>
      <c r="D1359" s="27" t="s">
        <v>12</v>
      </c>
      <c r="E1359" s="50">
        <v>5</v>
      </c>
      <c r="F1359" s="45">
        <v>15</v>
      </c>
      <c r="G1359" s="45">
        <f t="shared" si="61"/>
        <v>75</v>
      </c>
    </row>
    <row r="1360" customHeight="1" spans="1:7">
      <c r="A1360" s="25"/>
      <c r="B1360" s="26"/>
      <c r="C1360" s="27" t="s">
        <v>559</v>
      </c>
      <c r="D1360" s="27" t="s">
        <v>12</v>
      </c>
      <c r="E1360" s="50">
        <v>2</v>
      </c>
      <c r="F1360" s="45">
        <v>8</v>
      </c>
      <c r="G1360" s="45">
        <f t="shared" si="61"/>
        <v>16</v>
      </c>
    </row>
    <row r="1361" customHeight="1" spans="1:7">
      <c r="A1361" s="25"/>
      <c r="B1361" s="26"/>
      <c r="C1361" s="27" t="s">
        <v>66</v>
      </c>
      <c r="D1361" s="27" t="s">
        <v>12</v>
      </c>
      <c r="E1361" s="50">
        <v>12</v>
      </c>
      <c r="F1361" s="45">
        <v>100</v>
      </c>
      <c r="G1361" s="45">
        <f t="shared" si="61"/>
        <v>1200</v>
      </c>
    </row>
    <row r="1362" customHeight="1" spans="1:7">
      <c r="A1362" s="25"/>
      <c r="B1362" s="26"/>
      <c r="C1362" s="27" t="s">
        <v>407</v>
      </c>
      <c r="D1362" s="27" t="s">
        <v>12</v>
      </c>
      <c r="E1362" s="50">
        <v>16</v>
      </c>
      <c r="F1362" s="45">
        <v>10</v>
      </c>
      <c r="G1362" s="45">
        <f t="shared" si="61"/>
        <v>160</v>
      </c>
    </row>
    <row r="1363" customHeight="1" spans="1:7">
      <c r="A1363" s="25"/>
      <c r="B1363" s="26" t="s">
        <v>23</v>
      </c>
      <c r="C1363" s="27"/>
      <c r="D1363" s="27"/>
      <c r="E1363" s="44"/>
      <c r="F1363" s="45"/>
      <c r="G1363" s="60">
        <f>SUM(G1353:G1362)</f>
        <v>6861</v>
      </c>
    </row>
    <row r="1364" customHeight="1" spans="1:7">
      <c r="A1364" s="25">
        <v>46</v>
      </c>
      <c r="B1364" s="26" t="s">
        <v>652</v>
      </c>
      <c r="C1364" s="27" t="s">
        <v>18</v>
      </c>
      <c r="D1364" s="27" t="s">
        <v>12</v>
      </c>
      <c r="E1364" s="50">
        <v>4</v>
      </c>
      <c r="F1364" s="45">
        <v>120</v>
      </c>
      <c r="G1364" s="45">
        <f>E1364*F1364</f>
        <v>480</v>
      </c>
    </row>
    <row r="1365" customHeight="1" spans="1:7">
      <c r="A1365" s="25"/>
      <c r="B1365" s="26"/>
      <c r="C1365" s="27" t="s">
        <v>19</v>
      </c>
      <c r="D1365" s="27" t="s">
        <v>12</v>
      </c>
      <c r="E1365" s="50">
        <v>1</v>
      </c>
      <c r="F1365" s="45">
        <v>20</v>
      </c>
      <c r="G1365" s="45">
        <f>E1365*F1365</f>
        <v>20</v>
      </c>
    </row>
    <row r="1366" customHeight="1" spans="1:7">
      <c r="A1366" s="25"/>
      <c r="B1366" s="26" t="s">
        <v>23</v>
      </c>
      <c r="C1366" s="27"/>
      <c r="D1366" s="27"/>
      <c r="E1366" s="44"/>
      <c r="F1366" s="45"/>
      <c r="G1366" s="60">
        <f>SUM(G1364:G1365)</f>
        <v>500</v>
      </c>
    </row>
    <row r="1367" customHeight="1" spans="1:7">
      <c r="A1367" s="25">
        <v>47</v>
      </c>
      <c r="B1367" s="40" t="s">
        <v>653</v>
      </c>
      <c r="C1367" s="27" t="s">
        <v>11</v>
      </c>
      <c r="D1367" s="27" t="s">
        <v>12</v>
      </c>
      <c r="E1367" s="50">
        <v>44</v>
      </c>
      <c r="F1367" s="45">
        <v>200</v>
      </c>
      <c r="G1367" s="45">
        <f t="shared" ref="G1367:G1377" si="62">E1367*F1367</f>
        <v>8800</v>
      </c>
    </row>
    <row r="1368" customHeight="1" spans="1:7">
      <c r="A1368" s="25"/>
      <c r="B1368" s="41"/>
      <c r="C1368" s="27" t="s">
        <v>18</v>
      </c>
      <c r="D1368" s="27" t="s">
        <v>12</v>
      </c>
      <c r="E1368" s="50">
        <v>10</v>
      </c>
      <c r="F1368" s="45">
        <v>120</v>
      </c>
      <c r="G1368" s="45">
        <f t="shared" si="62"/>
        <v>1200</v>
      </c>
    </row>
    <row r="1369" customHeight="1" spans="1:7">
      <c r="A1369" s="25"/>
      <c r="B1369" s="41"/>
      <c r="C1369" s="27" t="s">
        <v>19</v>
      </c>
      <c r="D1369" s="27" t="s">
        <v>12</v>
      </c>
      <c r="E1369" s="50">
        <v>6</v>
      </c>
      <c r="F1369" s="45">
        <v>20</v>
      </c>
      <c r="G1369" s="45">
        <f t="shared" si="62"/>
        <v>120</v>
      </c>
    </row>
    <row r="1370" customHeight="1" spans="1:7">
      <c r="A1370" s="25"/>
      <c r="B1370" s="41"/>
      <c r="C1370" s="27" t="s">
        <v>344</v>
      </c>
      <c r="D1370" s="27" t="s">
        <v>12</v>
      </c>
      <c r="E1370" s="50">
        <v>2</v>
      </c>
      <c r="F1370" s="45">
        <v>20</v>
      </c>
      <c r="G1370" s="45">
        <f t="shared" si="62"/>
        <v>40</v>
      </c>
    </row>
    <row r="1371" customHeight="1" spans="1:7">
      <c r="A1371" s="25"/>
      <c r="B1371" s="41"/>
      <c r="C1371" s="27" t="s">
        <v>66</v>
      </c>
      <c r="D1371" s="27" t="s">
        <v>12</v>
      </c>
      <c r="E1371" s="50">
        <v>4</v>
      </c>
      <c r="F1371" s="45">
        <v>100</v>
      </c>
      <c r="G1371" s="45">
        <f t="shared" si="62"/>
        <v>400</v>
      </c>
    </row>
    <row r="1372" customHeight="1" spans="1:7">
      <c r="A1372" s="25"/>
      <c r="B1372" s="41"/>
      <c r="C1372" s="27" t="s">
        <v>110</v>
      </c>
      <c r="D1372" s="27" t="s">
        <v>12</v>
      </c>
      <c r="E1372" s="50">
        <v>1</v>
      </c>
      <c r="F1372" s="45">
        <v>200</v>
      </c>
      <c r="G1372" s="45">
        <f t="shared" si="62"/>
        <v>200</v>
      </c>
    </row>
    <row r="1373" customHeight="1" spans="1:7">
      <c r="A1373" s="25"/>
      <c r="B1373" s="41"/>
      <c r="C1373" s="27" t="s">
        <v>94</v>
      </c>
      <c r="D1373" s="27" t="s">
        <v>12</v>
      </c>
      <c r="E1373" s="50">
        <v>2</v>
      </c>
      <c r="F1373" s="45">
        <v>120</v>
      </c>
      <c r="G1373" s="45">
        <f t="shared" si="62"/>
        <v>240</v>
      </c>
    </row>
    <row r="1374" customHeight="1" spans="1:7">
      <c r="A1374" s="25"/>
      <c r="B1374" s="41"/>
      <c r="C1374" s="27" t="s">
        <v>74</v>
      </c>
      <c r="D1374" s="27" t="s">
        <v>12</v>
      </c>
      <c r="E1374" s="50">
        <v>1</v>
      </c>
      <c r="F1374" s="45">
        <v>50</v>
      </c>
      <c r="G1374" s="45">
        <f t="shared" si="62"/>
        <v>50</v>
      </c>
    </row>
    <row r="1375" customHeight="1" spans="1:7">
      <c r="A1375" s="25"/>
      <c r="B1375" s="41"/>
      <c r="C1375" s="27" t="s">
        <v>521</v>
      </c>
      <c r="D1375" s="27" t="s">
        <v>12</v>
      </c>
      <c r="E1375" s="50">
        <v>2</v>
      </c>
      <c r="F1375" s="45">
        <v>180</v>
      </c>
      <c r="G1375" s="45">
        <f t="shared" si="62"/>
        <v>360</v>
      </c>
    </row>
    <row r="1376" customHeight="1" spans="1:7">
      <c r="A1376" s="25"/>
      <c r="B1376" s="41"/>
      <c r="C1376" s="27" t="s">
        <v>85</v>
      </c>
      <c r="D1376" s="27" t="s">
        <v>17</v>
      </c>
      <c r="E1376" s="50">
        <v>1</v>
      </c>
      <c r="F1376" s="45">
        <v>4000</v>
      </c>
      <c r="G1376" s="45">
        <f t="shared" si="62"/>
        <v>4000</v>
      </c>
    </row>
    <row r="1377" customHeight="1" spans="1:7">
      <c r="A1377" s="25"/>
      <c r="B1377" s="41"/>
      <c r="C1377" s="71" t="s">
        <v>183</v>
      </c>
      <c r="D1377" s="27" t="s">
        <v>38</v>
      </c>
      <c r="E1377" s="50">
        <v>1</v>
      </c>
      <c r="F1377" s="45">
        <v>1000</v>
      </c>
      <c r="G1377" s="45">
        <f t="shared" si="62"/>
        <v>1000</v>
      </c>
    </row>
    <row r="1378" customHeight="1" spans="1:7">
      <c r="A1378" s="25"/>
      <c r="B1378" s="41"/>
      <c r="C1378" s="71" t="s">
        <v>76</v>
      </c>
      <c r="D1378" s="27" t="s">
        <v>77</v>
      </c>
      <c r="E1378" s="44">
        <v>11.25</v>
      </c>
      <c r="F1378" s="45">
        <v>65</v>
      </c>
      <c r="G1378" s="45">
        <f t="shared" ref="G1378:G1404" si="63">E1378*F1378</f>
        <v>731.25</v>
      </c>
    </row>
    <row r="1379" customHeight="1" spans="1:7">
      <c r="A1379" s="25"/>
      <c r="B1379" s="41"/>
      <c r="C1379" s="72"/>
      <c r="D1379" s="27" t="s">
        <v>77</v>
      </c>
      <c r="E1379" s="44">
        <v>18.4</v>
      </c>
      <c r="F1379" s="45">
        <v>65</v>
      </c>
      <c r="G1379" s="45">
        <f t="shared" si="63"/>
        <v>1196</v>
      </c>
    </row>
    <row r="1380" customHeight="1" spans="1:7">
      <c r="A1380" s="25"/>
      <c r="B1380" s="41"/>
      <c r="C1380" s="72"/>
      <c r="D1380" s="27" t="s">
        <v>77</v>
      </c>
      <c r="E1380" s="44">
        <v>9.36</v>
      </c>
      <c r="F1380" s="45">
        <v>65</v>
      </c>
      <c r="G1380" s="45">
        <f t="shared" si="63"/>
        <v>608.4</v>
      </c>
    </row>
    <row r="1381" customHeight="1" spans="1:7">
      <c r="A1381" s="25"/>
      <c r="B1381" s="41"/>
      <c r="C1381" s="72"/>
      <c r="D1381" s="27" t="s">
        <v>77</v>
      </c>
      <c r="E1381" s="44">
        <v>5.12</v>
      </c>
      <c r="F1381" s="45">
        <v>65</v>
      </c>
      <c r="G1381" s="45">
        <f t="shared" si="63"/>
        <v>332.8</v>
      </c>
    </row>
    <row r="1382" customHeight="1" spans="1:7">
      <c r="A1382" s="25"/>
      <c r="B1382" s="41"/>
      <c r="C1382" s="72"/>
      <c r="D1382" s="27" t="s">
        <v>77</v>
      </c>
      <c r="E1382" s="44">
        <v>14.24</v>
      </c>
      <c r="F1382" s="45">
        <v>65</v>
      </c>
      <c r="G1382" s="45">
        <f t="shared" si="63"/>
        <v>925.6</v>
      </c>
    </row>
    <row r="1383" customHeight="1" spans="1:7">
      <c r="A1383" s="25"/>
      <c r="B1383" s="41"/>
      <c r="C1383" s="72"/>
      <c r="D1383" s="27" t="s">
        <v>77</v>
      </c>
      <c r="E1383" s="44">
        <v>5.88</v>
      </c>
      <c r="F1383" s="45">
        <v>65</v>
      </c>
      <c r="G1383" s="45">
        <f t="shared" si="63"/>
        <v>382.2</v>
      </c>
    </row>
    <row r="1384" customHeight="1" spans="1:7">
      <c r="A1384" s="25"/>
      <c r="B1384" s="41"/>
      <c r="C1384" s="73"/>
      <c r="D1384" s="27" t="s">
        <v>77</v>
      </c>
      <c r="E1384" s="44">
        <v>75.04</v>
      </c>
      <c r="F1384" s="45">
        <v>65</v>
      </c>
      <c r="G1384" s="45">
        <f t="shared" si="63"/>
        <v>4877.6</v>
      </c>
    </row>
    <row r="1385" customHeight="1" spans="1:7">
      <c r="A1385" s="25"/>
      <c r="B1385" s="41"/>
      <c r="C1385" s="71" t="s">
        <v>78</v>
      </c>
      <c r="D1385" s="27" t="s">
        <v>14</v>
      </c>
      <c r="E1385" s="44">
        <v>5.4</v>
      </c>
      <c r="F1385" s="45">
        <v>180</v>
      </c>
      <c r="G1385" s="45">
        <f t="shared" si="63"/>
        <v>972</v>
      </c>
    </row>
    <row r="1386" customHeight="1" spans="1:7">
      <c r="A1386" s="25"/>
      <c r="B1386" s="41"/>
      <c r="C1386" s="72"/>
      <c r="D1386" s="27" t="s">
        <v>14</v>
      </c>
      <c r="E1386" s="44">
        <v>10.98</v>
      </c>
      <c r="F1386" s="45">
        <v>180</v>
      </c>
      <c r="G1386" s="45">
        <f t="shared" si="63"/>
        <v>1976.4</v>
      </c>
    </row>
    <row r="1387" customHeight="1" spans="1:7">
      <c r="A1387" s="25"/>
      <c r="B1387" s="41"/>
      <c r="C1387" s="72"/>
      <c r="D1387" s="27" t="s">
        <v>14</v>
      </c>
      <c r="E1387" s="44">
        <v>6.57</v>
      </c>
      <c r="F1387" s="45">
        <v>180</v>
      </c>
      <c r="G1387" s="45">
        <f t="shared" si="63"/>
        <v>1182.6</v>
      </c>
    </row>
    <row r="1388" customHeight="1" spans="1:7">
      <c r="A1388" s="25"/>
      <c r="B1388" s="41"/>
      <c r="C1388" s="73"/>
      <c r="D1388" s="27" t="s">
        <v>14</v>
      </c>
      <c r="E1388" s="44">
        <v>1.56</v>
      </c>
      <c r="F1388" s="45">
        <v>180</v>
      </c>
      <c r="G1388" s="45">
        <f t="shared" si="63"/>
        <v>280.8</v>
      </c>
    </row>
    <row r="1389" customHeight="1" spans="1:7">
      <c r="A1389" s="25"/>
      <c r="B1389" s="41"/>
      <c r="C1389" s="71" t="s">
        <v>96</v>
      </c>
      <c r="D1389" s="27" t="s">
        <v>77</v>
      </c>
      <c r="E1389" s="44">
        <v>2.4</v>
      </c>
      <c r="F1389" s="45">
        <v>65</v>
      </c>
      <c r="G1389" s="45">
        <f t="shared" si="63"/>
        <v>156</v>
      </c>
    </row>
    <row r="1390" customHeight="1" spans="1:7">
      <c r="A1390" s="25"/>
      <c r="B1390" s="41"/>
      <c r="C1390" s="73"/>
      <c r="D1390" s="27" t="s">
        <v>77</v>
      </c>
      <c r="E1390" s="33">
        <v>1.8</v>
      </c>
      <c r="F1390" s="45">
        <v>65</v>
      </c>
      <c r="G1390" s="45">
        <f t="shared" si="63"/>
        <v>117</v>
      </c>
    </row>
    <row r="1391" customHeight="1" spans="1:7">
      <c r="A1391" s="25"/>
      <c r="B1391" s="41"/>
      <c r="C1391" s="27" t="s">
        <v>429</v>
      </c>
      <c r="D1391" s="27" t="s">
        <v>77</v>
      </c>
      <c r="E1391" s="44">
        <v>140.12</v>
      </c>
      <c r="F1391" s="45">
        <v>120</v>
      </c>
      <c r="G1391" s="45">
        <f t="shared" si="63"/>
        <v>16814.4</v>
      </c>
    </row>
    <row r="1392" customHeight="1" spans="1:7">
      <c r="A1392" s="25"/>
      <c r="B1392" s="41"/>
      <c r="C1392" s="27" t="s">
        <v>320</v>
      </c>
      <c r="D1392" s="27" t="s">
        <v>14</v>
      </c>
      <c r="E1392" s="44">
        <v>2.48</v>
      </c>
      <c r="F1392" s="45">
        <v>340</v>
      </c>
      <c r="G1392" s="45">
        <f t="shared" si="63"/>
        <v>843.2</v>
      </c>
    </row>
    <row r="1393" customHeight="1" spans="1:7">
      <c r="A1393" s="25"/>
      <c r="B1393" s="41"/>
      <c r="C1393" s="71" t="s">
        <v>453</v>
      </c>
      <c r="D1393" s="27" t="s">
        <v>14</v>
      </c>
      <c r="E1393" s="44">
        <v>1.02</v>
      </c>
      <c r="F1393" s="45">
        <v>340</v>
      </c>
      <c r="G1393" s="45">
        <f t="shared" si="63"/>
        <v>346.8</v>
      </c>
    </row>
    <row r="1394" customHeight="1" spans="1:7">
      <c r="A1394" s="25"/>
      <c r="B1394" s="41"/>
      <c r="C1394" s="73"/>
      <c r="D1394" s="27" t="s">
        <v>14</v>
      </c>
      <c r="E1394" s="44">
        <v>0.19</v>
      </c>
      <c r="F1394" s="45">
        <v>340</v>
      </c>
      <c r="G1394" s="45">
        <f t="shared" si="63"/>
        <v>64.6</v>
      </c>
    </row>
    <row r="1395" customHeight="1" spans="1:7">
      <c r="A1395" s="25"/>
      <c r="B1395" s="41"/>
      <c r="C1395" s="27" t="s">
        <v>355</v>
      </c>
      <c r="D1395" s="27" t="s">
        <v>14</v>
      </c>
      <c r="E1395" s="44">
        <v>1.27</v>
      </c>
      <c r="F1395" s="45">
        <v>180</v>
      </c>
      <c r="G1395" s="45">
        <f t="shared" si="63"/>
        <v>228.6</v>
      </c>
    </row>
    <row r="1396" customHeight="1" spans="1:7">
      <c r="A1396" s="25"/>
      <c r="B1396" s="41"/>
      <c r="C1396" s="27" t="s">
        <v>154</v>
      </c>
      <c r="D1396" s="27" t="s">
        <v>14</v>
      </c>
      <c r="E1396" s="44">
        <v>0.34</v>
      </c>
      <c r="F1396" s="45">
        <v>120</v>
      </c>
      <c r="G1396" s="45">
        <f t="shared" si="63"/>
        <v>40.8</v>
      </c>
    </row>
    <row r="1397" customHeight="1" spans="1:7">
      <c r="A1397" s="25"/>
      <c r="B1397" s="41"/>
      <c r="C1397" s="27" t="s">
        <v>340</v>
      </c>
      <c r="D1397" s="27" t="s">
        <v>14</v>
      </c>
      <c r="E1397" s="33">
        <v>5.07</v>
      </c>
      <c r="F1397" s="45">
        <v>85</v>
      </c>
      <c r="G1397" s="45">
        <f t="shared" si="63"/>
        <v>430.95</v>
      </c>
    </row>
    <row r="1398" customHeight="1" spans="1:7">
      <c r="A1398" s="25"/>
      <c r="B1398" s="41"/>
      <c r="C1398" s="27" t="s">
        <v>162</v>
      </c>
      <c r="D1398" s="27" t="s">
        <v>14</v>
      </c>
      <c r="E1398" s="44">
        <v>1</v>
      </c>
      <c r="F1398" s="45">
        <v>1000</v>
      </c>
      <c r="G1398" s="45">
        <f t="shared" si="63"/>
        <v>1000</v>
      </c>
    </row>
    <row r="1399" ht="45" customHeight="1" spans="1:7">
      <c r="A1399" s="25"/>
      <c r="B1399" s="41"/>
      <c r="C1399" s="46" t="s">
        <v>573</v>
      </c>
      <c r="D1399" s="27" t="s">
        <v>38</v>
      </c>
      <c r="E1399" s="44">
        <v>1</v>
      </c>
      <c r="F1399" s="45">
        <v>250</v>
      </c>
      <c r="G1399" s="45">
        <f t="shared" si="63"/>
        <v>250</v>
      </c>
    </row>
    <row r="1400" customHeight="1" spans="1:7">
      <c r="A1400" s="25"/>
      <c r="B1400" s="41"/>
      <c r="C1400" s="27" t="s">
        <v>97</v>
      </c>
      <c r="D1400" s="27" t="s">
        <v>14</v>
      </c>
      <c r="E1400" s="44">
        <v>1</v>
      </c>
      <c r="F1400" s="45">
        <v>200</v>
      </c>
      <c r="G1400" s="45">
        <f t="shared" si="63"/>
        <v>200</v>
      </c>
    </row>
    <row r="1401" customHeight="1" spans="1:7">
      <c r="A1401" s="25"/>
      <c r="B1401" s="41"/>
      <c r="C1401" s="27" t="s">
        <v>99</v>
      </c>
      <c r="D1401" s="27" t="s">
        <v>14</v>
      </c>
      <c r="E1401" s="44">
        <v>17.5</v>
      </c>
      <c r="F1401" s="45">
        <v>70</v>
      </c>
      <c r="G1401" s="45">
        <f t="shared" si="63"/>
        <v>1225</v>
      </c>
    </row>
    <row r="1402" customHeight="1" spans="1:7">
      <c r="A1402" s="25"/>
      <c r="B1402" s="41"/>
      <c r="C1402" s="27" t="s">
        <v>146</v>
      </c>
      <c r="D1402" s="27" t="s">
        <v>77</v>
      </c>
      <c r="E1402" s="44">
        <v>188.31</v>
      </c>
      <c r="F1402" s="45">
        <v>820</v>
      </c>
      <c r="G1402" s="45">
        <f t="shared" si="63"/>
        <v>154414.2</v>
      </c>
    </row>
    <row r="1403" customHeight="1" spans="1:7">
      <c r="A1403" s="25"/>
      <c r="B1403" s="41"/>
      <c r="C1403" s="27" t="s">
        <v>79</v>
      </c>
      <c r="D1403" s="27" t="s">
        <v>77</v>
      </c>
      <c r="E1403" s="44">
        <v>31.86</v>
      </c>
      <c r="F1403" s="45">
        <v>560</v>
      </c>
      <c r="G1403" s="45">
        <f t="shared" si="63"/>
        <v>17841.6</v>
      </c>
    </row>
    <row r="1404" customHeight="1" spans="1:7">
      <c r="A1404" s="25"/>
      <c r="B1404" s="48"/>
      <c r="C1404" s="27" t="s">
        <v>488</v>
      </c>
      <c r="D1404" s="27" t="s">
        <v>77</v>
      </c>
      <c r="E1404" s="44">
        <v>13.82</v>
      </c>
      <c r="F1404" s="45">
        <v>320</v>
      </c>
      <c r="G1404" s="45">
        <f t="shared" si="63"/>
        <v>4422.4</v>
      </c>
    </row>
    <row r="1405" customHeight="1" spans="1:7">
      <c r="A1405" s="25"/>
      <c r="B1405" s="26" t="s">
        <v>23</v>
      </c>
      <c r="C1405" s="27"/>
      <c r="D1405" s="27"/>
      <c r="E1405" s="44"/>
      <c r="F1405" s="45"/>
      <c r="G1405" s="60">
        <f>SUM(G1367:G1404)</f>
        <v>228271.2</v>
      </c>
    </row>
    <row r="1406" customHeight="1" spans="1:7">
      <c r="A1406" s="25">
        <v>48</v>
      </c>
      <c r="B1406" s="26" t="s">
        <v>654</v>
      </c>
      <c r="C1406" s="32" t="s">
        <v>76</v>
      </c>
      <c r="D1406" s="27" t="s">
        <v>77</v>
      </c>
      <c r="E1406" s="33">
        <v>41.09</v>
      </c>
      <c r="F1406" s="45">
        <v>65</v>
      </c>
      <c r="G1406" s="45">
        <f t="shared" ref="G1406:G1411" si="64">E1406*F1406</f>
        <v>2670.85</v>
      </c>
    </row>
    <row r="1407" customHeight="1" spans="1:7">
      <c r="A1407" s="25"/>
      <c r="B1407" s="26"/>
      <c r="C1407" s="32"/>
      <c r="D1407" s="27" t="s">
        <v>77</v>
      </c>
      <c r="E1407" s="33">
        <v>6.93</v>
      </c>
      <c r="F1407" s="45">
        <v>65</v>
      </c>
      <c r="G1407" s="45">
        <f t="shared" si="64"/>
        <v>450.45</v>
      </c>
    </row>
    <row r="1408" customHeight="1" spans="1:7">
      <c r="A1408" s="25"/>
      <c r="B1408" s="26"/>
      <c r="C1408" s="32" t="s">
        <v>321</v>
      </c>
      <c r="D1408" s="27" t="s">
        <v>77</v>
      </c>
      <c r="E1408" s="33">
        <v>9.98</v>
      </c>
      <c r="F1408" s="45">
        <v>120</v>
      </c>
      <c r="G1408" s="45">
        <f t="shared" si="64"/>
        <v>1197.6</v>
      </c>
    </row>
    <row r="1409" customHeight="1" spans="1:7">
      <c r="A1409" s="25"/>
      <c r="B1409" s="26"/>
      <c r="C1409" s="32" t="s">
        <v>138</v>
      </c>
      <c r="D1409" s="27" t="s">
        <v>38</v>
      </c>
      <c r="E1409" s="44">
        <v>1</v>
      </c>
      <c r="F1409" s="45">
        <v>1000</v>
      </c>
      <c r="G1409" s="45">
        <f t="shared" si="64"/>
        <v>1000</v>
      </c>
    </row>
    <row r="1410" customHeight="1" spans="1:7">
      <c r="A1410" s="25"/>
      <c r="B1410" s="26"/>
      <c r="C1410" s="32" t="s">
        <v>146</v>
      </c>
      <c r="D1410" s="27" t="s">
        <v>77</v>
      </c>
      <c r="E1410" s="33">
        <v>53.94</v>
      </c>
      <c r="F1410" s="45">
        <v>820</v>
      </c>
      <c r="G1410" s="45">
        <f t="shared" si="64"/>
        <v>44230.8</v>
      </c>
    </row>
    <row r="1411" customHeight="1" spans="1:7">
      <c r="A1411" s="25"/>
      <c r="B1411" s="26"/>
      <c r="C1411" s="32" t="s">
        <v>79</v>
      </c>
      <c r="D1411" s="27" t="s">
        <v>77</v>
      </c>
      <c r="E1411" s="33">
        <v>65.04</v>
      </c>
      <c r="F1411" s="45">
        <v>560</v>
      </c>
      <c r="G1411" s="45">
        <f t="shared" si="64"/>
        <v>36422.4</v>
      </c>
    </row>
    <row r="1412" customHeight="1" spans="1:7">
      <c r="A1412" s="25"/>
      <c r="B1412" s="26" t="s">
        <v>23</v>
      </c>
      <c r="C1412" s="27"/>
      <c r="D1412" s="27"/>
      <c r="E1412" s="44"/>
      <c r="F1412" s="45"/>
      <c r="G1412" s="60">
        <f>SUM(G1406:G1411)</f>
        <v>85972.1</v>
      </c>
    </row>
    <row r="1413" customHeight="1" spans="1:7">
      <c r="A1413" s="25">
        <v>49</v>
      </c>
      <c r="B1413" s="26" t="s">
        <v>655</v>
      </c>
      <c r="C1413" s="32" t="s">
        <v>606</v>
      </c>
      <c r="D1413" s="27" t="s">
        <v>77</v>
      </c>
      <c r="E1413" s="33">
        <v>12.12</v>
      </c>
      <c r="F1413" s="45">
        <v>21.67</v>
      </c>
      <c r="G1413" s="45">
        <f>E1413*F1413</f>
        <v>262.6404</v>
      </c>
    </row>
    <row r="1414" customHeight="1" spans="1:7">
      <c r="A1414" s="25"/>
      <c r="B1414" s="26"/>
      <c r="C1414" s="32" t="s">
        <v>656</v>
      </c>
      <c r="D1414" s="27" t="s">
        <v>14</v>
      </c>
      <c r="E1414" s="33">
        <v>0.11</v>
      </c>
      <c r="F1414" s="45">
        <v>26.7</v>
      </c>
      <c r="G1414" s="45">
        <f>E1414*F1414</f>
        <v>2.937</v>
      </c>
    </row>
    <row r="1415" customHeight="1" spans="1:7">
      <c r="A1415" s="25"/>
      <c r="B1415" s="26"/>
      <c r="C1415" s="32" t="s">
        <v>657</v>
      </c>
      <c r="D1415" s="27" t="s">
        <v>38</v>
      </c>
      <c r="E1415" s="44">
        <v>1</v>
      </c>
      <c r="F1415" s="45">
        <v>500</v>
      </c>
      <c r="G1415" s="45">
        <f>E1415*F1415</f>
        <v>500</v>
      </c>
    </row>
    <row r="1416" customHeight="1" spans="1:7">
      <c r="A1416" s="25"/>
      <c r="B1416" s="26"/>
      <c r="C1416" s="32" t="s">
        <v>658</v>
      </c>
      <c r="D1416" s="27" t="s">
        <v>77</v>
      </c>
      <c r="E1416" s="33">
        <v>6.94</v>
      </c>
      <c r="F1416" s="45">
        <v>160</v>
      </c>
      <c r="G1416" s="45">
        <f t="shared" ref="G1416:G1421" si="65">E1416*F1416</f>
        <v>1110.4</v>
      </c>
    </row>
    <row r="1417" customHeight="1" spans="1:7">
      <c r="A1417" s="25"/>
      <c r="B1417" s="26" t="s">
        <v>23</v>
      </c>
      <c r="C1417" s="27"/>
      <c r="D1417" s="27"/>
      <c r="E1417" s="44"/>
      <c r="F1417" s="45"/>
      <c r="G1417" s="60">
        <f>SUM(G1413:G1416)</f>
        <v>1875.9774</v>
      </c>
    </row>
    <row r="1418" ht="16" customHeight="1" spans="1:7">
      <c r="A1418" s="52">
        <v>50</v>
      </c>
      <c r="B1418" s="40" t="s">
        <v>659</v>
      </c>
      <c r="C1418" s="27" t="s">
        <v>660</v>
      </c>
      <c r="D1418" s="27" t="s">
        <v>38</v>
      </c>
      <c r="E1418" s="44">
        <v>1</v>
      </c>
      <c r="F1418" s="45">
        <v>1000</v>
      </c>
      <c r="G1418" s="45">
        <v>1000</v>
      </c>
    </row>
    <row r="1419" ht="16" customHeight="1" spans="1:7">
      <c r="A1419" s="53"/>
      <c r="B1419" s="41"/>
      <c r="C1419" s="32" t="s">
        <v>606</v>
      </c>
      <c r="D1419" s="27" t="s">
        <v>77</v>
      </c>
      <c r="E1419" s="33">
        <v>12.12</v>
      </c>
      <c r="F1419" s="45">
        <v>21.67</v>
      </c>
      <c r="G1419" s="45">
        <f t="shared" si="65"/>
        <v>262.6404</v>
      </c>
    </row>
    <row r="1420" ht="16" customHeight="1" spans="1:7">
      <c r="A1420" s="53"/>
      <c r="B1420" s="41"/>
      <c r="C1420" s="32" t="s">
        <v>95</v>
      </c>
      <c r="D1420" s="27" t="s">
        <v>14</v>
      </c>
      <c r="E1420" s="33">
        <v>0.11</v>
      </c>
      <c r="F1420" s="45">
        <v>26.67</v>
      </c>
      <c r="G1420" s="45">
        <f t="shared" si="65"/>
        <v>2.9337</v>
      </c>
    </row>
    <row r="1421" ht="16" customHeight="1" spans="1:7">
      <c r="A1421" s="53"/>
      <c r="B1421" s="41"/>
      <c r="C1421" s="32" t="s">
        <v>657</v>
      </c>
      <c r="D1421" s="27" t="s">
        <v>38</v>
      </c>
      <c r="E1421" s="44">
        <v>1</v>
      </c>
      <c r="F1421" s="45">
        <v>500</v>
      </c>
      <c r="G1421" s="45">
        <f t="shared" si="65"/>
        <v>500</v>
      </c>
    </row>
    <row r="1422" ht="16" customHeight="1" spans="1:7">
      <c r="A1422" s="53"/>
      <c r="B1422" s="41"/>
      <c r="C1422" s="32" t="s">
        <v>658</v>
      </c>
      <c r="D1422" s="27" t="s">
        <v>77</v>
      </c>
      <c r="E1422" s="33">
        <v>6.94</v>
      </c>
      <c r="F1422" s="45">
        <v>160</v>
      </c>
      <c r="G1422" s="45">
        <f t="shared" ref="G1422:G1427" si="66">E1422*F1422</f>
        <v>1110.4</v>
      </c>
    </row>
    <row r="1423" ht="16" customHeight="1" spans="1:7">
      <c r="A1423" s="53"/>
      <c r="B1423" s="41"/>
      <c r="C1423" s="56" t="s">
        <v>92</v>
      </c>
      <c r="D1423" s="27" t="s">
        <v>12</v>
      </c>
      <c r="E1423" s="50">
        <v>1</v>
      </c>
      <c r="F1423" s="45">
        <v>220</v>
      </c>
      <c r="G1423" s="45">
        <f t="shared" si="66"/>
        <v>220</v>
      </c>
    </row>
    <row r="1424" ht="16" customHeight="1" spans="1:7">
      <c r="A1424" s="53"/>
      <c r="B1424" s="41"/>
      <c r="C1424" s="56" t="s">
        <v>544</v>
      </c>
      <c r="D1424" s="27" t="s">
        <v>12</v>
      </c>
      <c r="E1424" s="50">
        <v>1</v>
      </c>
      <c r="F1424" s="45">
        <v>50</v>
      </c>
      <c r="G1424" s="45">
        <f t="shared" si="66"/>
        <v>50</v>
      </c>
    </row>
    <row r="1425" ht="16" customHeight="1" spans="1:7">
      <c r="A1425" s="53"/>
      <c r="B1425" s="41"/>
      <c r="C1425" s="56" t="s">
        <v>50</v>
      </c>
      <c r="D1425" s="27" t="s">
        <v>12</v>
      </c>
      <c r="E1425" s="50">
        <v>2</v>
      </c>
      <c r="F1425" s="45">
        <v>220</v>
      </c>
      <c r="G1425" s="45">
        <f t="shared" si="66"/>
        <v>440</v>
      </c>
    </row>
    <row r="1426" ht="16" customHeight="1" spans="1:7">
      <c r="A1426" s="53"/>
      <c r="B1426" s="41"/>
      <c r="C1426" s="56" t="s">
        <v>30</v>
      </c>
      <c r="D1426" s="27" t="s">
        <v>12</v>
      </c>
      <c r="E1426" s="50">
        <v>4</v>
      </c>
      <c r="F1426" s="45">
        <v>100</v>
      </c>
      <c r="G1426" s="45">
        <f t="shared" si="66"/>
        <v>400</v>
      </c>
    </row>
    <row r="1427" ht="16" customHeight="1" spans="1:7">
      <c r="A1427" s="53"/>
      <c r="B1427" s="48"/>
      <c r="C1427" s="56" t="s">
        <v>190</v>
      </c>
      <c r="D1427" s="27" t="s">
        <v>12</v>
      </c>
      <c r="E1427" s="50">
        <v>4</v>
      </c>
      <c r="F1427" s="45">
        <v>5</v>
      </c>
      <c r="G1427" s="45">
        <f t="shared" si="66"/>
        <v>20</v>
      </c>
    </row>
    <row r="1428" ht="16" customHeight="1" spans="1:7">
      <c r="A1428" s="54"/>
      <c r="B1428" s="26" t="s">
        <v>23</v>
      </c>
      <c r="C1428" s="27"/>
      <c r="D1428" s="27"/>
      <c r="E1428" s="44"/>
      <c r="F1428" s="45"/>
      <c r="G1428" s="60">
        <f>SUM(G1418:G1427)</f>
        <v>4005.9741</v>
      </c>
    </row>
    <row r="1429" customHeight="1" spans="1:7">
      <c r="A1429" s="25">
        <v>51</v>
      </c>
      <c r="B1429" s="26" t="s">
        <v>661</v>
      </c>
      <c r="C1429" s="32" t="s">
        <v>79</v>
      </c>
      <c r="D1429" s="27" t="s">
        <v>77</v>
      </c>
      <c r="E1429" s="33">
        <v>45</v>
      </c>
      <c r="F1429" s="45">
        <v>560</v>
      </c>
      <c r="G1429" s="45">
        <f t="shared" ref="G1429:G1432" si="67">E1429*F1429</f>
        <v>25200</v>
      </c>
    </row>
    <row r="1430" customHeight="1" spans="1:7">
      <c r="A1430" s="25"/>
      <c r="B1430" s="26" t="s">
        <v>23</v>
      </c>
      <c r="C1430" s="27"/>
      <c r="D1430" s="27"/>
      <c r="E1430" s="44"/>
      <c r="F1430" s="45"/>
      <c r="G1430" s="60">
        <f>SUM(G1429:G1429)</f>
        <v>25200</v>
      </c>
    </row>
    <row r="1431" ht="22" customHeight="1" spans="1:7">
      <c r="A1431" s="25">
        <v>52</v>
      </c>
      <c r="B1431" s="26" t="s">
        <v>662</v>
      </c>
      <c r="C1431" s="32" t="s">
        <v>146</v>
      </c>
      <c r="D1431" s="27" t="s">
        <v>77</v>
      </c>
      <c r="E1431" s="33">
        <v>37.94</v>
      </c>
      <c r="F1431" s="45">
        <v>820</v>
      </c>
      <c r="G1431" s="45">
        <f t="shared" si="67"/>
        <v>31110.8</v>
      </c>
    </row>
    <row r="1432" customHeight="1" spans="1:7">
      <c r="A1432" s="25"/>
      <c r="B1432" s="26"/>
      <c r="C1432" s="32" t="s">
        <v>79</v>
      </c>
      <c r="D1432" s="27" t="s">
        <v>77</v>
      </c>
      <c r="E1432" s="33">
        <v>20.87</v>
      </c>
      <c r="F1432" s="45">
        <v>560</v>
      </c>
      <c r="G1432" s="45">
        <f t="shared" si="67"/>
        <v>11687.2</v>
      </c>
    </row>
    <row r="1433" customHeight="1" spans="1:7">
      <c r="A1433" s="25"/>
      <c r="B1433" s="26" t="s">
        <v>23</v>
      </c>
      <c r="C1433" s="27"/>
      <c r="D1433" s="27"/>
      <c r="E1433" s="44"/>
      <c r="F1433" s="45"/>
      <c r="G1433" s="60">
        <f>SUM(G1431:G1432)</f>
        <v>42798</v>
      </c>
    </row>
    <row r="1434" customHeight="1" spans="1:7">
      <c r="A1434" s="52">
        <v>53</v>
      </c>
      <c r="B1434" s="40" t="s">
        <v>663</v>
      </c>
      <c r="C1434" s="27" t="s">
        <v>91</v>
      </c>
      <c r="D1434" s="27" t="s">
        <v>664</v>
      </c>
      <c r="E1434" s="50">
        <v>3</v>
      </c>
      <c r="F1434" s="45">
        <v>160</v>
      </c>
      <c r="G1434" s="45">
        <f t="shared" ref="G1434:G1445" si="68">E1434*F1434</f>
        <v>480</v>
      </c>
    </row>
    <row r="1435" customHeight="1" spans="1:7">
      <c r="A1435" s="53"/>
      <c r="B1435" s="41"/>
      <c r="C1435" s="27" t="s">
        <v>372</v>
      </c>
      <c r="D1435" s="27" t="s">
        <v>12</v>
      </c>
      <c r="E1435" s="50">
        <v>3</v>
      </c>
      <c r="F1435" s="45">
        <v>120</v>
      </c>
      <c r="G1435" s="45">
        <f t="shared" si="68"/>
        <v>360</v>
      </c>
    </row>
    <row r="1436" customHeight="1" spans="1:7">
      <c r="A1436" s="53"/>
      <c r="B1436" s="41"/>
      <c r="C1436" s="27" t="s">
        <v>519</v>
      </c>
      <c r="D1436" s="27" t="s">
        <v>12</v>
      </c>
      <c r="E1436" s="50">
        <v>1</v>
      </c>
      <c r="F1436" s="45">
        <v>20</v>
      </c>
      <c r="G1436" s="45">
        <f t="shared" si="68"/>
        <v>20</v>
      </c>
    </row>
    <row r="1437" customHeight="1" spans="1:7">
      <c r="A1437" s="53"/>
      <c r="B1437" s="41"/>
      <c r="C1437" s="27" t="s">
        <v>133</v>
      </c>
      <c r="D1437" s="27" t="s">
        <v>12</v>
      </c>
      <c r="E1437" s="50">
        <v>1</v>
      </c>
      <c r="F1437" s="45">
        <v>10</v>
      </c>
      <c r="G1437" s="45">
        <f t="shared" si="68"/>
        <v>10</v>
      </c>
    </row>
    <row r="1438" customHeight="1" spans="1:7">
      <c r="A1438" s="53"/>
      <c r="B1438" s="41"/>
      <c r="C1438" s="27" t="s">
        <v>11</v>
      </c>
      <c r="D1438" s="27" t="s">
        <v>12</v>
      </c>
      <c r="E1438" s="50">
        <v>2</v>
      </c>
      <c r="F1438" s="45">
        <v>200</v>
      </c>
      <c r="G1438" s="45">
        <f t="shared" si="68"/>
        <v>400</v>
      </c>
    </row>
    <row r="1439" customHeight="1" spans="1:7">
      <c r="A1439" s="53"/>
      <c r="B1439" s="41"/>
      <c r="C1439" s="27" t="s">
        <v>18</v>
      </c>
      <c r="D1439" s="27" t="s">
        <v>12</v>
      </c>
      <c r="E1439" s="50">
        <v>1</v>
      </c>
      <c r="F1439" s="45">
        <v>120</v>
      </c>
      <c r="G1439" s="45">
        <f t="shared" si="68"/>
        <v>120</v>
      </c>
    </row>
    <row r="1440" customHeight="1" spans="1:7">
      <c r="A1440" s="53"/>
      <c r="B1440" s="41"/>
      <c r="C1440" s="27" t="s">
        <v>392</v>
      </c>
      <c r="D1440" s="27" t="s">
        <v>12</v>
      </c>
      <c r="E1440" s="50">
        <v>1</v>
      </c>
      <c r="F1440" s="45">
        <v>90</v>
      </c>
      <c r="G1440" s="45">
        <f t="shared" si="68"/>
        <v>90</v>
      </c>
    </row>
    <row r="1441" customHeight="1" spans="1:7">
      <c r="A1441" s="53"/>
      <c r="B1441" s="41"/>
      <c r="C1441" s="27" t="s">
        <v>349</v>
      </c>
      <c r="D1441" s="27" t="s">
        <v>12</v>
      </c>
      <c r="E1441" s="50">
        <v>1</v>
      </c>
      <c r="F1441" s="45">
        <v>20</v>
      </c>
      <c r="G1441" s="45">
        <f t="shared" si="68"/>
        <v>20</v>
      </c>
    </row>
    <row r="1442" customHeight="1" spans="1:7">
      <c r="A1442" s="53"/>
      <c r="B1442" s="41"/>
      <c r="C1442" s="27" t="s">
        <v>50</v>
      </c>
      <c r="D1442" s="27" t="s">
        <v>12</v>
      </c>
      <c r="E1442" s="50">
        <v>2</v>
      </c>
      <c r="F1442" s="45">
        <v>220</v>
      </c>
      <c r="G1442" s="45">
        <f t="shared" si="68"/>
        <v>440</v>
      </c>
    </row>
    <row r="1443" customHeight="1" spans="1:7">
      <c r="A1443" s="53"/>
      <c r="B1443" s="41"/>
      <c r="C1443" s="27" t="s">
        <v>46</v>
      </c>
      <c r="D1443" s="27" t="s">
        <v>12</v>
      </c>
      <c r="E1443" s="50">
        <v>7</v>
      </c>
      <c r="F1443" s="45">
        <v>20</v>
      </c>
      <c r="G1443" s="45">
        <f t="shared" si="68"/>
        <v>140</v>
      </c>
    </row>
    <row r="1444" customHeight="1" spans="1:7">
      <c r="A1444" s="53"/>
      <c r="B1444" s="41"/>
      <c r="C1444" s="27" t="s">
        <v>455</v>
      </c>
      <c r="D1444" s="27" t="s">
        <v>12</v>
      </c>
      <c r="E1444" s="50">
        <v>2</v>
      </c>
      <c r="F1444" s="45">
        <v>20</v>
      </c>
      <c r="G1444" s="45">
        <f t="shared" si="68"/>
        <v>40</v>
      </c>
    </row>
    <row r="1445" customHeight="1" spans="1:7">
      <c r="A1445" s="53"/>
      <c r="B1445" s="48"/>
      <c r="C1445" s="27" t="s">
        <v>553</v>
      </c>
      <c r="D1445" s="27" t="s">
        <v>12</v>
      </c>
      <c r="E1445" s="50">
        <v>15</v>
      </c>
      <c r="F1445" s="45">
        <v>50</v>
      </c>
      <c r="G1445" s="45">
        <f t="shared" si="68"/>
        <v>750</v>
      </c>
    </row>
    <row r="1446" customHeight="1" spans="1:7">
      <c r="A1446" s="54"/>
      <c r="B1446" s="26" t="s">
        <v>23</v>
      </c>
      <c r="C1446" s="27"/>
      <c r="D1446" s="27"/>
      <c r="E1446" s="44"/>
      <c r="F1446" s="45"/>
      <c r="G1446" s="60">
        <f>SUM(G1434:G1445)</f>
        <v>2870</v>
      </c>
    </row>
    <row r="1447" customHeight="1" spans="1:7">
      <c r="A1447" s="52">
        <v>54</v>
      </c>
      <c r="B1447" s="26" t="s">
        <v>665</v>
      </c>
      <c r="C1447" s="27" t="s">
        <v>50</v>
      </c>
      <c r="D1447" s="27" t="s">
        <v>12</v>
      </c>
      <c r="E1447" s="50">
        <v>2</v>
      </c>
      <c r="F1447" s="45">
        <v>220</v>
      </c>
      <c r="G1447" s="45">
        <v>440</v>
      </c>
    </row>
    <row r="1448" customHeight="1" spans="1:7">
      <c r="A1448" s="54"/>
      <c r="B1448" s="26" t="s">
        <v>23</v>
      </c>
      <c r="C1448" s="27"/>
      <c r="D1448" s="27"/>
      <c r="E1448" s="50"/>
      <c r="F1448" s="45"/>
      <c r="G1448" s="60">
        <v>440</v>
      </c>
    </row>
    <row r="1449" customHeight="1" spans="1:7">
      <c r="A1449" s="53">
        <v>55</v>
      </c>
      <c r="B1449" s="26" t="s">
        <v>666</v>
      </c>
      <c r="C1449" s="27" t="s">
        <v>16</v>
      </c>
      <c r="D1449" s="27" t="s">
        <v>17</v>
      </c>
      <c r="E1449" s="50">
        <v>1</v>
      </c>
      <c r="F1449" s="45">
        <v>3000</v>
      </c>
      <c r="G1449" s="45">
        <v>3000</v>
      </c>
    </row>
    <row r="1450" customHeight="1" spans="1:7">
      <c r="A1450" s="54"/>
      <c r="B1450" s="26" t="s">
        <v>23</v>
      </c>
      <c r="C1450" s="27"/>
      <c r="D1450" s="27"/>
      <c r="E1450" s="44"/>
      <c r="F1450" s="45"/>
      <c r="G1450" s="60">
        <v>3000</v>
      </c>
    </row>
    <row r="1451" customHeight="1" spans="1:7">
      <c r="A1451" s="53">
        <v>56</v>
      </c>
      <c r="B1451" s="40" t="s">
        <v>667</v>
      </c>
      <c r="C1451" s="56" t="s">
        <v>11</v>
      </c>
      <c r="D1451" s="27" t="s">
        <v>12</v>
      </c>
      <c r="E1451" s="50">
        <v>7</v>
      </c>
      <c r="F1451" s="45">
        <v>200</v>
      </c>
      <c r="G1451" s="74">
        <f t="shared" ref="G1451:G1455" si="69">E1451*F1451</f>
        <v>1400</v>
      </c>
    </row>
    <row r="1452" customHeight="1" spans="1:7">
      <c r="A1452" s="53"/>
      <c r="B1452" s="41"/>
      <c r="C1452" s="56" t="s">
        <v>18</v>
      </c>
      <c r="D1452" s="27" t="s">
        <v>12</v>
      </c>
      <c r="E1452" s="50">
        <v>5</v>
      </c>
      <c r="F1452" s="45">
        <v>120</v>
      </c>
      <c r="G1452" s="74">
        <f t="shared" si="69"/>
        <v>600</v>
      </c>
    </row>
    <row r="1453" customHeight="1" spans="1:7">
      <c r="A1453" s="53"/>
      <c r="B1453" s="41"/>
      <c r="C1453" s="56" t="s">
        <v>536</v>
      </c>
      <c r="D1453" s="27" t="s">
        <v>12</v>
      </c>
      <c r="E1453" s="50">
        <v>4</v>
      </c>
      <c r="F1453" s="45">
        <v>35</v>
      </c>
      <c r="G1453" s="74">
        <f t="shared" si="69"/>
        <v>140</v>
      </c>
    </row>
    <row r="1454" customHeight="1" spans="1:7">
      <c r="A1454" s="53"/>
      <c r="B1454" s="41"/>
      <c r="C1454" s="56" t="s">
        <v>173</v>
      </c>
      <c r="D1454" s="27" t="s">
        <v>12</v>
      </c>
      <c r="E1454" s="50">
        <v>6</v>
      </c>
      <c r="F1454" s="45">
        <v>10</v>
      </c>
      <c r="G1454" s="74">
        <f t="shared" si="69"/>
        <v>60</v>
      </c>
    </row>
    <row r="1455" customHeight="1" spans="1:7">
      <c r="A1455" s="53"/>
      <c r="B1455" s="48"/>
      <c r="C1455" s="56" t="s">
        <v>18</v>
      </c>
      <c r="D1455" s="27" t="s">
        <v>12</v>
      </c>
      <c r="E1455" s="50">
        <v>4</v>
      </c>
      <c r="F1455" s="45">
        <v>120</v>
      </c>
      <c r="G1455" s="74">
        <f t="shared" si="69"/>
        <v>480</v>
      </c>
    </row>
    <row r="1456" customHeight="1" spans="1:7">
      <c r="A1456" s="54"/>
      <c r="B1456" s="26" t="s">
        <v>23</v>
      </c>
      <c r="C1456" s="56"/>
      <c r="D1456" s="27"/>
      <c r="E1456" s="44"/>
      <c r="F1456" s="45"/>
      <c r="G1456" s="60">
        <f>SUM(G1451:G1455)</f>
        <v>2680</v>
      </c>
    </row>
    <row r="1457" customHeight="1" spans="1:7">
      <c r="A1457" s="53">
        <v>57</v>
      </c>
      <c r="B1457" s="40" t="s">
        <v>668</v>
      </c>
      <c r="C1457" s="56" t="s">
        <v>669</v>
      </c>
      <c r="D1457" s="27" t="s">
        <v>12</v>
      </c>
      <c r="E1457" s="50">
        <v>3</v>
      </c>
      <c r="F1457" s="45">
        <v>35</v>
      </c>
      <c r="G1457" s="45">
        <f t="shared" ref="G1457:G1460" si="70">E1457*F1457</f>
        <v>105</v>
      </c>
    </row>
    <row r="1458" customHeight="1" spans="1:7">
      <c r="A1458" s="53"/>
      <c r="B1458" s="41"/>
      <c r="C1458" s="56" t="s">
        <v>670</v>
      </c>
      <c r="D1458" s="27" t="s">
        <v>12</v>
      </c>
      <c r="E1458" s="50">
        <v>6</v>
      </c>
      <c r="F1458" s="45">
        <v>10</v>
      </c>
      <c r="G1458" s="45">
        <f t="shared" si="70"/>
        <v>60</v>
      </c>
    </row>
    <row r="1459" customHeight="1" spans="1:7">
      <c r="A1459" s="53"/>
      <c r="B1459" s="48"/>
      <c r="C1459" s="56" t="s">
        <v>112</v>
      </c>
      <c r="D1459" s="27" t="s">
        <v>12</v>
      </c>
      <c r="E1459" s="50">
        <v>1</v>
      </c>
      <c r="F1459" s="45">
        <v>50</v>
      </c>
      <c r="G1459" s="45">
        <f t="shared" si="70"/>
        <v>50</v>
      </c>
    </row>
    <row r="1460" customHeight="1" spans="1:7">
      <c r="A1460" s="53"/>
      <c r="B1460" s="48"/>
      <c r="C1460" s="27" t="s">
        <v>569</v>
      </c>
      <c r="D1460" s="27" t="s">
        <v>12</v>
      </c>
      <c r="E1460" s="44">
        <v>4</v>
      </c>
      <c r="F1460" s="45">
        <v>100</v>
      </c>
      <c r="G1460" s="45">
        <f t="shared" si="70"/>
        <v>400</v>
      </c>
    </row>
    <row r="1461" customHeight="1" spans="1:7">
      <c r="A1461" s="54"/>
      <c r="B1461" s="26" t="s">
        <v>23</v>
      </c>
      <c r="C1461" s="27"/>
      <c r="D1461" s="27"/>
      <c r="E1461" s="44"/>
      <c r="F1461" s="45"/>
      <c r="G1461" s="60">
        <f>SUM(G1457:G1460)</f>
        <v>615</v>
      </c>
    </row>
    <row r="1462" customHeight="1" spans="1:7">
      <c r="A1462" s="53">
        <v>58</v>
      </c>
      <c r="B1462" s="40" t="s">
        <v>671</v>
      </c>
      <c r="C1462" s="56" t="s">
        <v>110</v>
      </c>
      <c r="D1462" s="27" t="s">
        <v>12</v>
      </c>
      <c r="E1462" s="75">
        <v>3</v>
      </c>
      <c r="F1462" s="76">
        <v>200</v>
      </c>
      <c r="G1462" s="45">
        <f t="shared" ref="G1462:G1482" si="71">E1462*F1462</f>
        <v>600</v>
      </c>
    </row>
    <row r="1463" customHeight="1" spans="1:7">
      <c r="A1463" s="53"/>
      <c r="B1463" s="41"/>
      <c r="C1463" s="56" t="s">
        <v>115</v>
      </c>
      <c r="D1463" s="27" t="s">
        <v>12</v>
      </c>
      <c r="E1463" s="75">
        <v>5</v>
      </c>
      <c r="F1463" s="76">
        <v>20</v>
      </c>
      <c r="G1463" s="45">
        <f t="shared" si="71"/>
        <v>100</v>
      </c>
    </row>
    <row r="1464" customHeight="1" spans="1:7">
      <c r="A1464" s="53"/>
      <c r="B1464" s="41"/>
      <c r="C1464" s="56" t="s">
        <v>92</v>
      </c>
      <c r="D1464" s="27" t="s">
        <v>12</v>
      </c>
      <c r="E1464" s="75">
        <v>3</v>
      </c>
      <c r="F1464" s="76">
        <v>220</v>
      </c>
      <c r="G1464" s="45">
        <f t="shared" si="71"/>
        <v>660</v>
      </c>
    </row>
    <row r="1465" customHeight="1" spans="1:7">
      <c r="A1465" s="53"/>
      <c r="B1465" s="41"/>
      <c r="C1465" s="56" t="s">
        <v>93</v>
      </c>
      <c r="D1465" s="27" t="s">
        <v>12</v>
      </c>
      <c r="E1465" s="75">
        <v>2</v>
      </c>
      <c r="F1465" s="76">
        <v>90</v>
      </c>
      <c r="G1465" s="45">
        <f t="shared" si="71"/>
        <v>180</v>
      </c>
    </row>
    <row r="1466" customHeight="1" spans="1:7">
      <c r="A1466" s="53"/>
      <c r="B1466" s="41"/>
      <c r="C1466" s="56" t="s">
        <v>94</v>
      </c>
      <c r="D1466" s="27" t="s">
        <v>12</v>
      </c>
      <c r="E1466" s="75">
        <v>1</v>
      </c>
      <c r="F1466" s="76">
        <v>120</v>
      </c>
      <c r="G1466" s="45">
        <f t="shared" si="71"/>
        <v>120</v>
      </c>
    </row>
    <row r="1467" customHeight="1" spans="1:7">
      <c r="A1467" s="53"/>
      <c r="B1467" s="41"/>
      <c r="C1467" s="56" t="s">
        <v>33</v>
      </c>
      <c r="D1467" s="27" t="s">
        <v>12</v>
      </c>
      <c r="E1467" s="75">
        <v>1</v>
      </c>
      <c r="F1467" s="76">
        <v>220</v>
      </c>
      <c r="G1467" s="45">
        <f t="shared" si="71"/>
        <v>220</v>
      </c>
    </row>
    <row r="1468" customHeight="1" spans="1:7">
      <c r="A1468" s="53"/>
      <c r="B1468" s="41"/>
      <c r="C1468" s="56" t="s">
        <v>40</v>
      </c>
      <c r="D1468" s="27" t="s">
        <v>12</v>
      </c>
      <c r="E1468" s="75">
        <v>1</v>
      </c>
      <c r="F1468" s="76">
        <v>90</v>
      </c>
      <c r="G1468" s="45">
        <f t="shared" si="71"/>
        <v>90</v>
      </c>
    </row>
    <row r="1469" customHeight="1" spans="1:7">
      <c r="A1469" s="53"/>
      <c r="B1469" s="41"/>
      <c r="C1469" s="56" t="s">
        <v>31</v>
      </c>
      <c r="D1469" s="27" t="s">
        <v>12</v>
      </c>
      <c r="E1469" s="75">
        <v>8</v>
      </c>
      <c r="F1469" s="76">
        <v>100</v>
      </c>
      <c r="G1469" s="45">
        <f t="shared" si="71"/>
        <v>800</v>
      </c>
    </row>
    <row r="1470" customHeight="1" spans="1:7">
      <c r="A1470" s="53"/>
      <c r="B1470" s="41"/>
      <c r="C1470" s="56" t="s">
        <v>74</v>
      </c>
      <c r="D1470" s="27" t="s">
        <v>12</v>
      </c>
      <c r="E1470" s="75">
        <v>10</v>
      </c>
      <c r="F1470" s="76">
        <v>50</v>
      </c>
      <c r="G1470" s="45">
        <f t="shared" si="71"/>
        <v>500</v>
      </c>
    </row>
    <row r="1471" customHeight="1" spans="1:7">
      <c r="A1471" s="53"/>
      <c r="B1471" s="41"/>
      <c r="C1471" s="56" t="s">
        <v>338</v>
      </c>
      <c r="D1471" s="27" t="s">
        <v>12</v>
      </c>
      <c r="E1471" s="75">
        <v>1</v>
      </c>
      <c r="F1471" s="76">
        <v>90</v>
      </c>
      <c r="G1471" s="45">
        <f t="shared" si="71"/>
        <v>90</v>
      </c>
    </row>
    <row r="1472" customHeight="1" spans="1:7">
      <c r="A1472" s="53"/>
      <c r="B1472" s="41"/>
      <c r="C1472" s="56" t="s">
        <v>76</v>
      </c>
      <c r="D1472" s="27" t="s">
        <v>77</v>
      </c>
      <c r="E1472" s="77">
        <v>45</v>
      </c>
      <c r="F1472" s="76">
        <v>65</v>
      </c>
      <c r="G1472" s="45">
        <f t="shared" si="71"/>
        <v>2925</v>
      </c>
    </row>
    <row r="1473" customHeight="1" spans="1:7">
      <c r="A1473" s="53"/>
      <c r="B1473" s="41"/>
      <c r="C1473" s="56" t="s">
        <v>141</v>
      </c>
      <c r="D1473" s="27" t="s">
        <v>77</v>
      </c>
      <c r="E1473" s="77">
        <v>5.4</v>
      </c>
      <c r="F1473" s="76">
        <v>100</v>
      </c>
      <c r="G1473" s="45">
        <f t="shared" si="71"/>
        <v>540</v>
      </c>
    </row>
    <row r="1474" customHeight="1" spans="1:7">
      <c r="A1474" s="53"/>
      <c r="B1474" s="41"/>
      <c r="C1474" s="56" t="s">
        <v>78</v>
      </c>
      <c r="D1474" s="27" t="s">
        <v>14</v>
      </c>
      <c r="E1474" s="77">
        <v>1.44</v>
      </c>
      <c r="F1474" s="76">
        <v>180</v>
      </c>
      <c r="G1474" s="45">
        <f t="shared" si="71"/>
        <v>259.2</v>
      </c>
    </row>
    <row r="1475" customHeight="1" spans="1:7">
      <c r="A1475" s="53"/>
      <c r="B1475" s="41"/>
      <c r="C1475" s="56" t="s">
        <v>142</v>
      </c>
      <c r="D1475" s="27" t="s">
        <v>14</v>
      </c>
      <c r="E1475" s="77">
        <v>0.87</v>
      </c>
      <c r="F1475" s="76">
        <v>340</v>
      </c>
      <c r="G1475" s="45">
        <f t="shared" si="71"/>
        <v>295.8</v>
      </c>
    </row>
    <row r="1476" customHeight="1" spans="1:7">
      <c r="A1476" s="53"/>
      <c r="B1476" s="41"/>
      <c r="C1476" s="56" t="s">
        <v>320</v>
      </c>
      <c r="D1476" s="27" t="s">
        <v>14</v>
      </c>
      <c r="E1476" s="77">
        <v>3.49</v>
      </c>
      <c r="F1476" s="76">
        <v>340</v>
      </c>
      <c r="G1476" s="45">
        <f t="shared" si="71"/>
        <v>1186.6</v>
      </c>
    </row>
    <row r="1477" customHeight="1" spans="1:7">
      <c r="A1477" s="53"/>
      <c r="B1477" s="41"/>
      <c r="C1477" s="56" t="s">
        <v>99</v>
      </c>
      <c r="D1477" s="27" t="s">
        <v>14</v>
      </c>
      <c r="E1477" s="77">
        <v>5.4</v>
      </c>
      <c r="F1477" s="76">
        <v>70</v>
      </c>
      <c r="G1477" s="45">
        <f t="shared" si="71"/>
        <v>378</v>
      </c>
    </row>
    <row r="1478" customHeight="1" spans="1:7">
      <c r="A1478" s="53"/>
      <c r="B1478" s="41"/>
      <c r="C1478" s="56" t="s">
        <v>146</v>
      </c>
      <c r="D1478" s="27" t="s">
        <v>77</v>
      </c>
      <c r="E1478" s="77">
        <v>76.13</v>
      </c>
      <c r="F1478" s="45">
        <v>820</v>
      </c>
      <c r="G1478" s="45">
        <f t="shared" si="71"/>
        <v>62426.6</v>
      </c>
    </row>
    <row r="1479" customHeight="1" spans="1:7">
      <c r="A1479" s="53"/>
      <c r="B1479" s="41"/>
      <c r="C1479" s="56" t="s">
        <v>100</v>
      </c>
      <c r="D1479" s="27" t="s">
        <v>77</v>
      </c>
      <c r="E1479" s="77">
        <v>25.68</v>
      </c>
      <c r="F1479" s="76">
        <v>420</v>
      </c>
      <c r="G1479" s="45">
        <f t="shared" si="71"/>
        <v>10785.6</v>
      </c>
    </row>
    <row r="1480" customHeight="1" spans="1:7">
      <c r="A1480" s="53"/>
      <c r="B1480" s="41"/>
      <c r="C1480" s="56" t="s">
        <v>116</v>
      </c>
      <c r="D1480" s="27" t="s">
        <v>12</v>
      </c>
      <c r="E1480" s="75">
        <v>1</v>
      </c>
      <c r="F1480" s="76">
        <v>600</v>
      </c>
      <c r="G1480" s="45">
        <f t="shared" si="71"/>
        <v>600</v>
      </c>
    </row>
    <row r="1481" ht="48" customHeight="1" spans="1:7">
      <c r="A1481" s="53"/>
      <c r="B1481" s="41"/>
      <c r="C1481" s="46" t="s">
        <v>573</v>
      </c>
      <c r="D1481" s="27" t="s">
        <v>38</v>
      </c>
      <c r="E1481" s="50">
        <v>1</v>
      </c>
      <c r="F1481" s="45">
        <v>250</v>
      </c>
      <c r="G1481" s="45">
        <f t="shared" si="71"/>
        <v>250</v>
      </c>
    </row>
    <row r="1482" customHeight="1" spans="1:7">
      <c r="A1482" s="53"/>
      <c r="B1482" s="48"/>
      <c r="C1482" s="27" t="s">
        <v>183</v>
      </c>
      <c r="D1482" s="27" t="s">
        <v>38</v>
      </c>
      <c r="E1482" s="50">
        <v>1</v>
      </c>
      <c r="F1482" s="45">
        <v>1000</v>
      </c>
      <c r="G1482" s="45">
        <f t="shared" si="71"/>
        <v>1000</v>
      </c>
    </row>
    <row r="1483" customHeight="1" spans="1:7">
      <c r="A1483" s="54"/>
      <c r="B1483" s="26" t="s">
        <v>23</v>
      </c>
      <c r="C1483" s="27"/>
      <c r="D1483" s="27"/>
      <c r="E1483" s="44"/>
      <c r="F1483" s="45"/>
      <c r="G1483" s="60">
        <f>SUM(G1462:G1482)</f>
        <v>84006.8</v>
      </c>
    </row>
    <row r="1484" ht="21" customHeight="1" spans="1:7">
      <c r="A1484" s="78">
        <v>59</v>
      </c>
      <c r="B1484" s="79" t="s">
        <v>672</v>
      </c>
      <c r="C1484" s="56" t="s">
        <v>110</v>
      </c>
      <c r="D1484" s="80" t="s">
        <v>12</v>
      </c>
      <c r="E1484" s="81">
        <v>1</v>
      </c>
      <c r="F1484" s="81">
        <v>220</v>
      </c>
      <c r="G1484" s="77">
        <f>E1484*F1484</f>
        <v>220</v>
      </c>
    </row>
    <row r="1485" ht="21" customHeight="1" spans="1:7">
      <c r="A1485" s="78"/>
      <c r="B1485" s="82"/>
      <c r="C1485" s="56" t="s">
        <v>11</v>
      </c>
      <c r="D1485" s="80" t="s">
        <v>12</v>
      </c>
      <c r="E1485" s="81">
        <v>10</v>
      </c>
      <c r="F1485" s="81">
        <v>200</v>
      </c>
      <c r="G1485" s="77">
        <f>E1485*F1485</f>
        <v>2000</v>
      </c>
    </row>
    <row r="1486" ht="21" customHeight="1" spans="1:7">
      <c r="A1486" s="78"/>
      <c r="B1486" s="82"/>
      <c r="C1486" s="56" t="s">
        <v>273</v>
      </c>
      <c r="D1486" s="80" t="s">
        <v>12</v>
      </c>
      <c r="E1486" s="81">
        <v>2</v>
      </c>
      <c r="F1486" s="81">
        <v>100</v>
      </c>
      <c r="G1486" s="77">
        <f>E1486*F1486</f>
        <v>200</v>
      </c>
    </row>
    <row r="1487" ht="21" customHeight="1" spans="1:7">
      <c r="A1487" s="78"/>
      <c r="B1487" s="83"/>
      <c r="C1487" s="56" t="s">
        <v>31</v>
      </c>
      <c r="D1487" s="80" t="s">
        <v>12</v>
      </c>
      <c r="E1487" s="81">
        <v>1</v>
      </c>
      <c r="F1487" s="81">
        <v>100</v>
      </c>
      <c r="G1487" s="77">
        <f>E1487*F1487</f>
        <v>100</v>
      </c>
    </row>
    <row r="1488" ht="21" customHeight="1" spans="1:7">
      <c r="A1488" s="84"/>
      <c r="B1488" s="56" t="s">
        <v>23</v>
      </c>
      <c r="C1488" s="85"/>
      <c r="D1488" s="86"/>
      <c r="E1488" s="87"/>
      <c r="F1488" s="88"/>
      <c r="G1488" s="89">
        <f>SUM(G1484:G1487)</f>
        <v>2520</v>
      </c>
    </row>
    <row r="1489" ht="21" customHeight="1" spans="1:7">
      <c r="A1489" s="78">
        <v>60</v>
      </c>
      <c r="B1489" s="79" t="s">
        <v>673</v>
      </c>
      <c r="C1489" s="56" t="s">
        <v>11</v>
      </c>
      <c r="D1489" s="80" t="s">
        <v>12</v>
      </c>
      <c r="E1489" s="81">
        <v>8</v>
      </c>
      <c r="F1489" s="81">
        <v>200</v>
      </c>
      <c r="G1489" s="77">
        <f>E1489*F1489</f>
        <v>1600</v>
      </c>
    </row>
    <row r="1490" ht="21" customHeight="1" spans="1:7">
      <c r="A1490" s="78"/>
      <c r="B1490" s="82"/>
      <c r="C1490" s="56" t="s">
        <v>18</v>
      </c>
      <c r="D1490" s="80" t="s">
        <v>12</v>
      </c>
      <c r="E1490" s="81">
        <v>6</v>
      </c>
      <c r="F1490" s="81">
        <v>120</v>
      </c>
      <c r="G1490" s="77">
        <f>E1490*F1490</f>
        <v>720</v>
      </c>
    </row>
    <row r="1491" ht="21" customHeight="1" spans="1:7">
      <c r="A1491" s="78"/>
      <c r="B1491" s="83"/>
      <c r="C1491" s="56" t="s">
        <v>50</v>
      </c>
      <c r="D1491" s="80" t="s">
        <v>12</v>
      </c>
      <c r="E1491" s="81">
        <v>2</v>
      </c>
      <c r="F1491" s="81">
        <v>220</v>
      </c>
      <c r="G1491" s="77">
        <f>E1491*F1491</f>
        <v>440</v>
      </c>
    </row>
    <row r="1492" ht="24" customHeight="1" spans="1:7">
      <c r="A1492" s="84"/>
      <c r="B1492" s="56" t="s">
        <v>23</v>
      </c>
      <c r="C1492" s="56"/>
      <c r="D1492" s="80"/>
      <c r="E1492" s="81"/>
      <c r="F1492" s="81"/>
      <c r="G1492" s="89">
        <f>SUM(G1489:G1491)</f>
        <v>2760</v>
      </c>
    </row>
    <row r="1493" ht="24" customHeight="1" spans="1:7">
      <c r="A1493" s="78">
        <v>61</v>
      </c>
      <c r="B1493" s="56" t="s">
        <v>674</v>
      </c>
      <c r="C1493" s="56" t="s">
        <v>675</v>
      </c>
      <c r="D1493" s="80" t="s">
        <v>14</v>
      </c>
      <c r="E1493" s="81">
        <f>4*2*1.5</f>
        <v>12</v>
      </c>
      <c r="F1493" s="81">
        <v>90</v>
      </c>
      <c r="G1493" s="77">
        <f>E1493*F1493</f>
        <v>1080</v>
      </c>
    </row>
    <row r="1494" ht="23" customHeight="1" spans="1:7">
      <c r="A1494" s="84"/>
      <c r="B1494" s="56" t="s">
        <v>23</v>
      </c>
      <c r="C1494" s="56"/>
      <c r="D1494" s="80"/>
      <c r="E1494" s="81"/>
      <c r="F1494" s="81"/>
      <c r="G1494" s="89">
        <f>SUM(G1493:G1493)</f>
        <v>1080</v>
      </c>
    </row>
    <row r="1495" ht="28" customHeight="1" spans="1:7">
      <c r="A1495" s="78">
        <v>62</v>
      </c>
      <c r="B1495" s="56" t="s">
        <v>676</v>
      </c>
      <c r="C1495" s="56" t="s">
        <v>31</v>
      </c>
      <c r="D1495" s="80" t="s">
        <v>12</v>
      </c>
      <c r="E1495" s="81">
        <v>10</v>
      </c>
      <c r="F1495" s="81">
        <v>100</v>
      </c>
      <c r="G1495" s="77">
        <v>1000</v>
      </c>
    </row>
    <row r="1496" ht="28" customHeight="1" spans="1:7">
      <c r="A1496" s="84"/>
      <c r="B1496" s="56" t="s">
        <v>23</v>
      </c>
      <c r="C1496" s="90"/>
      <c r="D1496" s="91"/>
      <c r="E1496" s="87"/>
      <c r="F1496" s="87"/>
      <c r="G1496" s="89">
        <v>1000</v>
      </c>
    </row>
    <row r="1497" ht="27" customHeight="1" spans="1:7">
      <c r="A1497" s="92" t="s">
        <v>169</v>
      </c>
      <c r="B1497" s="91"/>
      <c r="C1497" s="85"/>
      <c r="D1497" s="86"/>
      <c r="E1497" s="87"/>
      <c r="F1497" s="88"/>
      <c r="G1497" s="89">
        <f>G1496+G1494+G1492+G1488+G1483+G1461+G1456+G1450+G1448+G1446+G1433+G1430+G1428+G1417+G1412+G1405+G1366+G1363+G1352+G1347+G1345+G1343+G1341+G1339+G1336+G1334+G1328+G1326+G1320+G1283+G1279+G1247+G1244+G1242+G1235+G1230+G1195+G1176+G1106+G1086+G1011+G981+G953+G906+G847+G842+G809+G805+G751+G658+G593+G558+G514+G483+G437+G385+G360+G313+G287+G240+G165+G94</f>
        <v>6557141.1576</v>
      </c>
    </row>
  </sheetData>
  <mergeCells count="233">
    <mergeCell ref="A1:G1"/>
    <mergeCell ref="A2:G2"/>
    <mergeCell ref="C3:G3"/>
    <mergeCell ref="A1497:B1497"/>
    <mergeCell ref="A3:A5"/>
    <mergeCell ref="A6:A94"/>
    <mergeCell ref="A95:A165"/>
    <mergeCell ref="A166:A240"/>
    <mergeCell ref="A241:A287"/>
    <mergeCell ref="A288:A313"/>
    <mergeCell ref="A314:A360"/>
    <mergeCell ref="A361:A385"/>
    <mergeCell ref="A386:A437"/>
    <mergeCell ref="A438:A483"/>
    <mergeCell ref="A484:A514"/>
    <mergeCell ref="A515:A558"/>
    <mergeCell ref="A559:A593"/>
    <mergeCell ref="A594:A658"/>
    <mergeCell ref="A659:A751"/>
    <mergeCell ref="A752:A805"/>
    <mergeCell ref="A806:A809"/>
    <mergeCell ref="A810:A842"/>
    <mergeCell ref="A843:A847"/>
    <mergeCell ref="A848:A906"/>
    <mergeCell ref="A907:A953"/>
    <mergeCell ref="A954:A981"/>
    <mergeCell ref="A982:A1011"/>
    <mergeCell ref="A1012:A1086"/>
    <mergeCell ref="A1087:A1106"/>
    <mergeCell ref="A1107:A1176"/>
    <mergeCell ref="A1177:A1195"/>
    <mergeCell ref="A1196:A1230"/>
    <mergeCell ref="A1231:A1235"/>
    <mergeCell ref="A1236:A1242"/>
    <mergeCell ref="A1243:A1244"/>
    <mergeCell ref="A1245:A1247"/>
    <mergeCell ref="A1248:A1279"/>
    <mergeCell ref="A1280:A1283"/>
    <mergeCell ref="A1284:A1320"/>
    <mergeCell ref="A1321:A1326"/>
    <mergeCell ref="A1327:A1328"/>
    <mergeCell ref="A1329:A1334"/>
    <mergeCell ref="A1335:A1336"/>
    <mergeCell ref="A1337:A1339"/>
    <mergeCell ref="A1340:A1341"/>
    <mergeCell ref="A1342:A1343"/>
    <mergeCell ref="A1344:A1345"/>
    <mergeCell ref="A1346:A1347"/>
    <mergeCell ref="A1348:A1352"/>
    <mergeCell ref="A1353:A1363"/>
    <mergeCell ref="A1364:A1366"/>
    <mergeCell ref="A1367:A1405"/>
    <mergeCell ref="A1406:A1412"/>
    <mergeCell ref="A1413:A1417"/>
    <mergeCell ref="A1418:A1428"/>
    <mergeCell ref="A1429:A1430"/>
    <mergeCell ref="A1431:A1433"/>
    <mergeCell ref="A1434:A1446"/>
    <mergeCell ref="A1447:A1448"/>
    <mergeCell ref="A1449:A1450"/>
    <mergeCell ref="A1451:A1456"/>
    <mergeCell ref="A1457:A1461"/>
    <mergeCell ref="A1462:A1483"/>
    <mergeCell ref="A1484:A1488"/>
    <mergeCell ref="A1489:A1492"/>
    <mergeCell ref="A1493:A1494"/>
    <mergeCell ref="A1495:A1496"/>
    <mergeCell ref="B3:B5"/>
    <mergeCell ref="B6:B93"/>
    <mergeCell ref="B95:B164"/>
    <mergeCell ref="B166:B239"/>
    <mergeCell ref="B241:B286"/>
    <mergeCell ref="B288:B312"/>
    <mergeCell ref="B314:B359"/>
    <mergeCell ref="B361:B383"/>
    <mergeCell ref="B386:B436"/>
    <mergeCell ref="B438:B482"/>
    <mergeCell ref="B484:B513"/>
    <mergeCell ref="B515:B557"/>
    <mergeCell ref="B559:B592"/>
    <mergeCell ref="B594:B657"/>
    <mergeCell ref="B659:B750"/>
    <mergeCell ref="B752:B804"/>
    <mergeCell ref="B806:B808"/>
    <mergeCell ref="B810:B841"/>
    <mergeCell ref="B843:B846"/>
    <mergeCell ref="B848:B905"/>
    <mergeCell ref="B907:B952"/>
    <mergeCell ref="B954:B980"/>
    <mergeCell ref="B982:B1010"/>
    <mergeCell ref="B1012:B1085"/>
    <mergeCell ref="B1087:B1105"/>
    <mergeCell ref="B1107:B1175"/>
    <mergeCell ref="B1177:B1194"/>
    <mergeCell ref="B1196:B1229"/>
    <mergeCell ref="B1231:B1234"/>
    <mergeCell ref="B1236:B1238"/>
    <mergeCell ref="B1239:B1241"/>
    <mergeCell ref="B1245:B1246"/>
    <mergeCell ref="B1248:B1278"/>
    <mergeCell ref="B1280:B1282"/>
    <mergeCell ref="B1284:B1319"/>
    <mergeCell ref="B1321:B1325"/>
    <mergeCell ref="B1329:B1333"/>
    <mergeCell ref="B1337:B1338"/>
    <mergeCell ref="B1348:B1351"/>
    <mergeCell ref="B1353:B1362"/>
    <mergeCell ref="B1364:B1365"/>
    <mergeCell ref="B1367:B1404"/>
    <mergeCell ref="B1406:B1411"/>
    <mergeCell ref="B1413:B1416"/>
    <mergeCell ref="B1418:B1427"/>
    <mergeCell ref="B1431:B1432"/>
    <mergeCell ref="B1434:B1445"/>
    <mergeCell ref="B1451:B1455"/>
    <mergeCell ref="B1457:B1459"/>
    <mergeCell ref="B1462:B1482"/>
    <mergeCell ref="B1484:B1487"/>
    <mergeCell ref="B1489:B1491"/>
    <mergeCell ref="C4:C5"/>
    <mergeCell ref="C53:C61"/>
    <mergeCell ref="C62:C63"/>
    <mergeCell ref="C64:C66"/>
    <mergeCell ref="C67:C68"/>
    <mergeCell ref="C69:C71"/>
    <mergeCell ref="C72:C73"/>
    <mergeCell ref="C75:C78"/>
    <mergeCell ref="C79:C81"/>
    <mergeCell ref="C82:C84"/>
    <mergeCell ref="C128:C132"/>
    <mergeCell ref="C135:C136"/>
    <mergeCell ref="C139:C140"/>
    <mergeCell ref="C151:C153"/>
    <mergeCell ref="C154:C155"/>
    <mergeCell ref="C156:C160"/>
    <mergeCell ref="C203:C207"/>
    <mergeCell ref="C208:C210"/>
    <mergeCell ref="C211:C212"/>
    <mergeCell ref="C214:C217"/>
    <mergeCell ref="C218:C219"/>
    <mergeCell ref="C225:C226"/>
    <mergeCell ref="C227:C228"/>
    <mergeCell ref="C230:C231"/>
    <mergeCell ref="C259:C265"/>
    <mergeCell ref="C268:C272"/>
    <mergeCell ref="C276:C280"/>
    <mergeCell ref="C335:C340"/>
    <mergeCell ref="C342:C344"/>
    <mergeCell ref="C345:C346"/>
    <mergeCell ref="C348:C350"/>
    <mergeCell ref="C418:C422"/>
    <mergeCell ref="C423:C425"/>
    <mergeCell ref="C426:C427"/>
    <mergeCell ref="C434:C435"/>
    <mergeCell ref="C460:C467"/>
    <mergeCell ref="C475:C476"/>
    <mergeCell ref="C497:C500"/>
    <mergeCell ref="C502:C503"/>
    <mergeCell ref="C534:C538"/>
    <mergeCell ref="C539:C541"/>
    <mergeCell ref="C542:C544"/>
    <mergeCell ref="C545:C547"/>
    <mergeCell ref="C583:C584"/>
    <mergeCell ref="C585:C586"/>
    <mergeCell ref="C632:C635"/>
    <mergeCell ref="C636:C638"/>
    <mergeCell ref="C641:C642"/>
    <mergeCell ref="C647:C649"/>
    <mergeCell ref="C715:C721"/>
    <mergeCell ref="C722:C726"/>
    <mergeCell ref="C728:C729"/>
    <mergeCell ref="C732:C734"/>
    <mergeCell ref="C735:C736"/>
    <mergeCell ref="C737:C739"/>
    <mergeCell ref="C740:C742"/>
    <mergeCell ref="C772:C780"/>
    <mergeCell ref="C781:C784"/>
    <mergeCell ref="C785:C786"/>
    <mergeCell ref="C787:C788"/>
    <mergeCell ref="C790:C791"/>
    <mergeCell ref="C820:C822"/>
    <mergeCell ref="C823:C828"/>
    <mergeCell ref="C831:C833"/>
    <mergeCell ref="C834:C835"/>
    <mergeCell ref="C878:C880"/>
    <mergeCell ref="C888:C889"/>
    <mergeCell ref="C895:C896"/>
    <mergeCell ref="C897:C898"/>
    <mergeCell ref="C899:C900"/>
    <mergeCell ref="C923:C931"/>
    <mergeCell ref="C933:C937"/>
    <mergeCell ref="C938:C940"/>
    <mergeCell ref="C948:C949"/>
    <mergeCell ref="C964:C966"/>
    <mergeCell ref="C967:C969"/>
    <mergeCell ref="C992:C997"/>
    <mergeCell ref="C998:C999"/>
    <mergeCell ref="C1000:C1002"/>
    <mergeCell ref="C1003:C1006"/>
    <mergeCell ref="C1047:C1052"/>
    <mergeCell ref="C1053:C1060"/>
    <mergeCell ref="C1063:C1065"/>
    <mergeCell ref="C1066:C1070"/>
    <mergeCell ref="C1072:C1073"/>
    <mergeCell ref="C1074:C1075"/>
    <mergeCell ref="C1076:C1077"/>
    <mergeCell ref="C1136:C1146"/>
    <mergeCell ref="C1147:C1148"/>
    <mergeCell ref="C1150:C1152"/>
    <mergeCell ref="C1154:C1155"/>
    <mergeCell ref="C1158:C1159"/>
    <mergeCell ref="C1161:C1163"/>
    <mergeCell ref="C1164:C1165"/>
    <mergeCell ref="C1167:C1168"/>
    <mergeCell ref="C1187:C1188"/>
    <mergeCell ref="C1213:C1217"/>
    <mergeCell ref="C1221:C1222"/>
    <mergeCell ref="C1226:C1227"/>
    <mergeCell ref="C1260:C1262"/>
    <mergeCell ref="C1263:C1267"/>
    <mergeCell ref="C1271:C1273"/>
    <mergeCell ref="C1299:C1307"/>
    <mergeCell ref="C1309:C1310"/>
    <mergeCell ref="C1331:C1332"/>
    <mergeCell ref="C1378:C1384"/>
    <mergeCell ref="C1385:C1388"/>
    <mergeCell ref="C1389:C1390"/>
    <mergeCell ref="C1393:C1394"/>
    <mergeCell ref="C1406:C1407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五红村四组</vt:lpstr>
      <vt:lpstr>槐树村三组</vt:lpstr>
      <vt:lpstr>自来村五组、六组</vt:lpstr>
      <vt:lpstr>和平村四社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2023-03-16T06:34:00Z</dcterms:created>
  <dcterms:modified xsi:type="dcterms:W3CDTF">2023-08-04T08:28:59Z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D9BE948F967D403F9CACB27459804EC4_13</vt:lpwstr>
  </property>
  <property fmtid="{D5CDD505-2E9C-101B-9397-08002B2CF9AE}" pid="3" name="KSOProductBuildVer">
    <vt:lpwstr>2052-12.1.0.15120</vt:lpwstr>
  </property>
</Properties>
</file>